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04" tabRatio="434" activeTab="0"/>
  </bookViews>
  <sheets>
    <sheet name="表4" sheetId="1" r:id="rId1"/>
  </sheets>
  <definedNames>
    <definedName name="_xlnm.Print_Area" localSheetId="0">'表4'!$A$1:$X$177</definedName>
  </definedNames>
  <calcPr fullCalcOnLoad="1"/>
</workbook>
</file>

<file path=xl/comments1.xml><?xml version="1.0" encoding="utf-8"?>
<comments xmlns="http://schemas.openxmlformats.org/spreadsheetml/2006/main">
  <authors>
    <author>林季君</author>
    <author>李郁儒</author>
  </authors>
  <commentList>
    <comment ref="U87" authorId="0">
      <text>
        <r>
          <rPr>
            <b/>
            <sz val="9"/>
            <rFont val="細明體"/>
            <family val="3"/>
          </rPr>
          <t>林季君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調整尾差</t>
        </r>
      </text>
    </comment>
    <comment ref="H91" authorId="1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<sst xmlns="http://schemas.openxmlformats.org/spreadsheetml/2006/main" count="254" uniqueCount="110">
  <si>
    <t>Unit:NT$Billion</t>
  </si>
  <si>
    <t xml:space="preserve"> 興  櫃  股  票</t>
  </si>
  <si>
    <t>初次登錄</t>
  </si>
  <si>
    <t>減   資</t>
  </si>
  <si>
    <t>終止櫃檯</t>
  </si>
  <si>
    <t xml:space="preserve">Emerging   stock </t>
  </si>
  <si>
    <t>Newly</t>
  </si>
  <si>
    <t xml:space="preserve">Capital  </t>
  </si>
  <si>
    <t xml:space="preserve">    Increased</t>
  </si>
  <si>
    <t>買賣</t>
  </si>
  <si>
    <t>Registered</t>
  </si>
  <si>
    <t xml:space="preserve"> </t>
  </si>
  <si>
    <t>家數</t>
  </si>
  <si>
    <t>櫃檯買賣</t>
  </si>
  <si>
    <t>成長率</t>
  </si>
  <si>
    <t>金額</t>
  </si>
  <si>
    <t>現金增資</t>
  </si>
  <si>
    <t>盈餘轉增資</t>
  </si>
  <si>
    <t>資本公積轉增資</t>
  </si>
  <si>
    <t>合併增資</t>
  </si>
  <si>
    <t>合計數</t>
  </si>
  <si>
    <t xml:space="preserve"> 年</t>
  </si>
  <si>
    <t>Capital</t>
  </si>
  <si>
    <t>Capital  increase</t>
  </si>
  <si>
    <t>others</t>
  </si>
  <si>
    <t xml:space="preserve">Capital </t>
  </si>
  <si>
    <t xml:space="preserve">Total </t>
  </si>
  <si>
    <t>面值</t>
  </si>
  <si>
    <t>市值</t>
  </si>
  <si>
    <t xml:space="preserve">by   Capital </t>
  </si>
  <si>
    <t xml:space="preserve">Increase </t>
  </si>
  <si>
    <t xml:space="preserve"> Registration</t>
  </si>
  <si>
    <t>amount</t>
  </si>
  <si>
    <t>No.</t>
  </si>
  <si>
    <t>Par</t>
  </si>
  <si>
    <t>Growth</t>
  </si>
  <si>
    <t xml:space="preserve">Market </t>
  </si>
  <si>
    <t>Amount</t>
  </si>
  <si>
    <t>by Cash</t>
  </si>
  <si>
    <t xml:space="preserve">   Earnings</t>
  </si>
  <si>
    <t>Surplus</t>
  </si>
  <si>
    <t>by</t>
  </si>
  <si>
    <t xml:space="preserve">of  </t>
  </si>
  <si>
    <t>Year</t>
  </si>
  <si>
    <t>Value</t>
  </si>
  <si>
    <t>Recapitaliz-</t>
  </si>
  <si>
    <t>Acquisition</t>
  </si>
  <si>
    <t>changes</t>
  </si>
  <si>
    <t>(%)</t>
  </si>
  <si>
    <t>ation</t>
  </si>
  <si>
    <t xml:space="preserve"> Dividend</t>
  </si>
  <si>
    <t xml:space="preserve">in </t>
  </si>
  <si>
    <t>capital</t>
  </si>
  <si>
    <r>
      <t>單位：</t>
    </r>
    <r>
      <rPr>
        <sz val="12"/>
        <rFont val="Times New Roman"/>
        <family val="1"/>
      </rPr>
      <t>10</t>
    </r>
    <r>
      <rPr>
        <sz val="12"/>
        <rFont val="華康粗圓體"/>
        <family val="3"/>
      </rPr>
      <t>億元</t>
    </r>
  </si>
  <si>
    <r>
      <t>櫃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檯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買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賣</t>
    </r>
  </si>
  <si>
    <r>
      <t>資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>本</t>
    </r>
  </si>
  <si>
    <r>
      <t>變</t>
    </r>
    <r>
      <rPr>
        <sz val="11"/>
        <rFont val="Times New Roman"/>
        <family val="1"/>
      </rPr>
      <t xml:space="preserve">    </t>
    </r>
    <r>
      <rPr>
        <sz val="11"/>
        <rFont val="新細明體"/>
        <family val="1"/>
      </rPr>
      <t>動</t>
    </r>
  </si>
  <si>
    <t>四、興櫃股票發行及資本變動統計表(4)</t>
  </si>
  <si>
    <r>
      <t xml:space="preserve"> </t>
    </r>
    <r>
      <rPr>
        <sz val="11"/>
        <rFont val="細明體"/>
        <family val="3"/>
      </rPr>
      <t>增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 xml:space="preserve"> 資  股  票 </t>
    </r>
  </si>
  <si>
    <t>Increased</t>
  </si>
  <si>
    <t xml:space="preserve"> Increased  by</t>
  </si>
  <si>
    <t xml:space="preserve"> Rate</t>
  </si>
  <si>
    <t>Capita-</t>
  </si>
  <si>
    <t>lization</t>
  </si>
  <si>
    <r>
      <t>其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他</t>
    </r>
  </si>
  <si>
    <t>Terminated</t>
  </si>
  <si>
    <t>Decreased</t>
  </si>
  <si>
    <t>as   Stock</t>
  </si>
  <si>
    <t xml:space="preserve"> </t>
  </si>
  <si>
    <t>家次</t>
  </si>
  <si>
    <t>家次</t>
  </si>
  <si>
    <t>家數</t>
  </si>
  <si>
    <t>Dec.</t>
  </si>
  <si>
    <t>Jan.</t>
  </si>
  <si>
    <t>Feb.</t>
  </si>
  <si>
    <t>Mar.</t>
  </si>
  <si>
    <t>Apr.</t>
  </si>
  <si>
    <t xml:space="preserve">May </t>
  </si>
  <si>
    <t>Aug.</t>
  </si>
  <si>
    <t>Jan.</t>
  </si>
  <si>
    <t>Feb.</t>
  </si>
  <si>
    <t>Mar.</t>
  </si>
  <si>
    <t>Apr.</t>
  </si>
  <si>
    <t>Jul.</t>
  </si>
  <si>
    <t>Sep.</t>
  </si>
  <si>
    <t>Oct.</t>
  </si>
  <si>
    <t>Nov.</t>
  </si>
  <si>
    <t>May</t>
  </si>
  <si>
    <t xml:space="preserve">May </t>
  </si>
  <si>
    <t>Jun.</t>
  </si>
  <si>
    <t>Jun.</t>
  </si>
  <si>
    <t>Aug.</t>
  </si>
  <si>
    <t>Nov.</t>
  </si>
  <si>
    <t>Dec.</t>
  </si>
  <si>
    <t xml:space="preserve"> 4. Highlights of Equity Issuances and Changes in Capital by Emerging </t>
  </si>
  <si>
    <t>Jan.</t>
  </si>
  <si>
    <t>Sep.</t>
  </si>
  <si>
    <t>Oct.</t>
  </si>
  <si>
    <t xml:space="preserve">May </t>
  </si>
  <si>
    <t>May.</t>
  </si>
  <si>
    <t>Jul.</t>
  </si>
  <si>
    <t>Dec.</t>
  </si>
  <si>
    <t>May</t>
  </si>
  <si>
    <t xml:space="preserve">   Stock Companies (4)</t>
  </si>
  <si>
    <r>
      <t xml:space="preserve">        2. </t>
    </r>
    <r>
      <rPr>
        <sz val="12"/>
        <rFont val="新細明體"/>
        <family val="1"/>
      </rPr>
      <t>113年截至4月底私募有價證券有2家。</t>
    </r>
  </si>
  <si>
    <r>
      <t xml:space="preserve">           2. There were 2</t>
    </r>
    <r>
      <rPr>
        <sz val="12"/>
        <rFont val="新細明體"/>
        <family val="1"/>
      </rPr>
      <t xml:space="preserve"> private placements on the Emerging Stock Market to April 2024.</t>
    </r>
  </si>
  <si>
    <r>
      <t>註：1. 興櫃股票市場自91年1月2日起開始交易，</t>
    </r>
    <r>
      <rPr>
        <sz val="12"/>
        <rFont val="新細明體"/>
        <family val="1"/>
      </rPr>
      <t>110年7月至112年12月包含一般板</t>
    </r>
  </si>
  <si>
    <r>
      <t>Note：1.The Emerging Stock Market commenced trading on Jan. 2, 2002,</t>
    </r>
    <r>
      <rPr>
        <sz val="12"/>
        <rFont val="新細明體"/>
        <family val="1"/>
      </rPr>
      <t xml:space="preserve"> and has included</t>
    </r>
  </si>
  <si>
    <t xml:space="preserve">                   及戰略新板。</t>
  </si>
  <si>
    <r>
      <t xml:space="preserve">             </t>
    </r>
    <r>
      <rPr>
        <sz val="12"/>
        <rFont val="新細明體"/>
        <family val="1"/>
      </rPr>
      <t>Emerging Stock Board and Pioneer Stock Board between Jul. 2021 and Dec. 2023.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</si>
</sst>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;[Red]\(0.00\)"/>
    <numFmt numFmtId="177" formatCode="_-* #,##0_-;\-* #,##0_-;_-* &quot;-&quot;??_-;_-@_-"/>
    <numFmt numFmtId="178" formatCode="0.0_ "/>
    <numFmt numFmtId="179" formatCode="0.00_ ;[Red]\-0.00\ "/>
    <numFmt numFmtId="180" formatCode="#,##0.00_ "/>
    <numFmt numFmtId="181" formatCode="#,##0_ "/>
    <numFmt numFmtId="182" formatCode="0.00_ "/>
    <numFmt numFmtId="183" formatCode="_-* #,##0.0_-;\-* #,##0.0_-;_-* &quot;-&quot;??_-;_-@_-"/>
    <numFmt numFmtId="184" formatCode="0_ "/>
    <numFmt numFmtId="185" formatCode="0.000_ "/>
    <numFmt numFmtId="186" formatCode="0.0%"/>
    <numFmt numFmtId="187" formatCode="0.00000_ 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_ "/>
    <numFmt numFmtId="194" formatCode="0.000000_ "/>
    <numFmt numFmtId="195" formatCode="0.0000_ "/>
    <numFmt numFmtId="196" formatCode="0.00000000_ "/>
    <numFmt numFmtId="197" formatCode="#,##0_);[Red]\(#,##0\)"/>
    <numFmt numFmtId="198" formatCode="_-* #,##0_-;\-* #,##0_-;_-* &quot;-&quot;????_-;_-@_-"/>
    <numFmt numFmtId="199" formatCode="#,##0_);\(#,##0\)"/>
    <numFmt numFmtId="200" formatCode="#,##0_ ;[Red]\-#,##0\ "/>
    <numFmt numFmtId="201" formatCode="_-* #,##0.000_-;\-* #,##0.000_-;_-* &quot;-&quot;??_-;_-@_-"/>
    <numFmt numFmtId="202" formatCode="0.000_);[Red]\(0.000\)"/>
    <numFmt numFmtId="203" formatCode="0.0000_);[Red]\(0.0000\)"/>
    <numFmt numFmtId="204" formatCode="0.0_);[Red]\(0.0\)"/>
    <numFmt numFmtId="205" formatCode="0_);[Red]\(0\)"/>
    <numFmt numFmtId="206" formatCode="#,##0.00_);\(#,##0.00\)"/>
    <numFmt numFmtId="207" formatCode="0.000000000_ "/>
    <numFmt numFmtId="208" formatCode="0.0000000000_ "/>
    <numFmt numFmtId="209" formatCode="_-* #,##0.000_-;\-* #,##0.000_-;_-* &quot;-&quot;???_-;_-@_-"/>
    <numFmt numFmtId="210" formatCode="_-* #,##0.0000_-;\-* #,##0.0000_-;_-* &quot;-&quot;????_-;_-@_-"/>
    <numFmt numFmtId="211" formatCode="_-* #,##0.0000_-;\-* #,##0.0000_-;_-* &quot;-&quot;??_-;_-@_-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  <numFmt numFmtId="217" formatCode="_-* #,##0.0000000000_-;\-* #,##0.0000000000_-;_-* &quot;-&quot;??_-;_-@_-"/>
    <numFmt numFmtId="218" formatCode="_-* #,##0.00000000000_-;\-* #,##0.00000000000_-;_-* &quot;-&quot;??_-;_-@_-"/>
    <numFmt numFmtId="219" formatCode="_-* #,##0.000000000000_-;\-* #,##0.000000000000_-;_-* &quot;-&quot;??_-;_-@_-"/>
    <numFmt numFmtId="220" formatCode="0.0E+00"/>
    <numFmt numFmtId="221" formatCode="0E+00"/>
  </numFmts>
  <fonts count="7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b/>
      <sz val="16"/>
      <name val="華康粗圓體"/>
      <family val="3"/>
    </font>
    <font>
      <b/>
      <sz val="12"/>
      <name val="華康粗圓體"/>
      <family val="3"/>
    </font>
    <font>
      <b/>
      <sz val="12"/>
      <name val="新細明體"/>
      <family val="1"/>
    </font>
    <font>
      <sz val="14"/>
      <name val="Times New Roman"/>
      <family val="1"/>
    </font>
    <font>
      <sz val="12"/>
      <name val="華康粗圓體"/>
      <family val="3"/>
    </font>
    <font>
      <sz val="11"/>
      <name val="細明體"/>
      <family val="3"/>
    </font>
    <font>
      <sz val="11"/>
      <name val="新細明體"/>
      <family val="1"/>
    </font>
    <font>
      <sz val="11"/>
      <name val="Times New Roman"/>
      <family val="1"/>
    </font>
    <font>
      <sz val="10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10"/>
      <name val="華康粗圓體"/>
      <family val="3"/>
    </font>
    <font>
      <sz val="8.5"/>
      <name val="新細明體"/>
      <family val="1"/>
    </font>
    <font>
      <b/>
      <sz val="10"/>
      <name val="華康粗圓體"/>
      <family val="3"/>
    </font>
    <font>
      <b/>
      <sz val="16"/>
      <name val="華康儷粗圓"/>
      <family val="3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粗圓體"/>
      <family val="3"/>
    </font>
    <font>
      <b/>
      <sz val="12"/>
      <color indexed="8"/>
      <name val="華康粗圓體"/>
      <family val="3"/>
    </font>
    <font>
      <sz val="12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粗圓體"/>
      <family val="3"/>
    </font>
    <font>
      <b/>
      <sz val="12"/>
      <color theme="1"/>
      <name val="華康粗圓體"/>
      <family val="3"/>
    </font>
    <font>
      <sz val="12"/>
      <color theme="1"/>
      <name val="細明體"/>
      <family val="3"/>
    </font>
    <font>
      <b/>
      <sz val="12"/>
      <color theme="1"/>
      <name val="細明體"/>
      <family val="3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0" fontId="53" fillId="20" borderId="0" applyNumberFormat="0" applyBorder="0" applyAlignment="0" applyProtection="0"/>
    <xf numFmtId="9" fontId="0" fillId="0" borderId="0" applyFont="0" applyFill="0" applyBorder="0" applyAlignment="0" applyProtection="0"/>
    <xf numFmtId="0" fontId="5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2" borderId="4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82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2" fontId="5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2" fontId="7" fillId="0" borderId="11" xfId="0" applyNumberFormat="1" applyFont="1" applyBorder="1" applyAlignment="1">
      <alignment horizontal="right" vertical="center" shrinkToFit="1"/>
    </xf>
    <xf numFmtId="182" fontId="7" fillId="0" borderId="0" xfId="0" applyNumberFormat="1" applyFont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 wrapText="1"/>
    </xf>
    <xf numFmtId="177" fontId="6" fillId="0" borderId="0" xfId="35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7" fontId="8" fillId="0" borderId="0" xfId="35" applyNumberFormat="1" applyFont="1" applyAlignment="1">
      <alignment/>
    </xf>
    <xf numFmtId="0" fontId="8" fillId="0" borderId="0" xfId="0" applyFont="1" applyAlignment="1">
      <alignment/>
    </xf>
    <xf numFmtId="0" fontId="9" fillId="0" borderId="0" xfId="34" applyFont="1" applyAlignment="1">
      <alignment vertical="center"/>
      <protection/>
    </xf>
    <xf numFmtId="0" fontId="9" fillId="0" borderId="0" xfId="34" applyFont="1" applyAlignment="1">
      <alignment horizontal="left" vertical="center"/>
      <protection/>
    </xf>
    <xf numFmtId="0" fontId="2" fillId="0" borderId="0" xfId="34" applyFont="1" applyAlignment="1">
      <alignment horizontal="left" vertical="center"/>
      <protection/>
    </xf>
    <xf numFmtId="176" fontId="2" fillId="0" borderId="0" xfId="34" applyNumberFormat="1" applyFont="1" applyAlignment="1">
      <alignment horizontal="left" vertical="center" wrapText="1"/>
      <protection/>
    </xf>
    <xf numFmtId="0" fontId="11" fillId="0" borderId="12" xfId="0" applyFont="1" applyBorder="1" applyAlignment="1">
      <alignment horizontal="center"/>
    </xf>
    <xf numFmtId="177" fontId="11" fillId="0" borderId="13" xfId="35" applyNumberFormat="1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178" fontId="11" fillId="0" borderId="12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177" fontId="13" fillId="0" borderId="16" xfId="35" applyNumberFormat="1" applyFont="1" applyBorder="1" applyAlignment="1">
      <alignment horizontal="center" vertical="center"/>
    </xf>
    <xf numFmtId="177" fontId="13" fillId="0" borderId="17" xfId="35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7" fontId="2" fillId="0" borderId="11" xfId="35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176" fontId="0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7" fontId="5" fillId="0" borderId="11" xfId="35" applyNumberFormat="1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176" fontId="2" fillId="0" borderId="11" xfId="0" applyNumberFormat="1" applyFont="1" applyBorder="1" applyAlignment="1">
      <alignment horizontal="center" vertical="center" wrapText="1"/>
    </xf>
    <xf numFmtId="179" fontId="2" fillId="0" borderId="11" xfId="0" applyNumberFormat="1" applyFont="1" applyBorder="1" applyAlignment="1">
      <alignment horizontal="center" vertical="center"/>
    </xf>
    <xf numFmtId="179" fontId="10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16" xfId="0" applyFont="1" applyBorder="1" applyAlignment="1">
      <alignment/>
    </xf>
    <xf numFmtId="0" fontId="15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7" fontId="2" fillId="0" borderId="19" xfId="35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2" fontId="7" fillId="0" borderId="11" xfId="35" applyNumberFormat="1" applyFont="1" applyBorder="1" applyAlignment="1">
      <alignment horizontal="right" vertical="center" shrinkToFit="1"/>
    </xf>
    <xf numFmtId="43" fontId="7" fillId="0" borderId="11" xfId="35" applyFont="1" applyBorder="1" applyAlignment="1">
      <alignment horizontal="right" shrinkToFit="1"/>
    </xf>
    <xf numFmtId="2" fontId="7" fillId="0" borderId="11" xfId="0" applyNumberFormat="1" applyFont="1" applyBorder="1" applyAlignment="1">
      <alignment horizontal="right" shrinkToFit="1"/>
    </xf>
    <xf numFmtId="1" fontId="7" fillId="0" borderId="11" xfId="0" applyNumberFormat="1" applyFont="1" applyBorder="1" applyAlignment="1">
      <alignment horizontal="right" vertical="center" shrinkToFit="1"/>
    </xf>
    <xf numFmtId="183" fontId="19" fillId="0" borderId="0" xfId="0" applyNumberFormat="1" applyFont="1" applyAlignment="1">
      <alignment horizontal="right"/>
    </xf>
    <xf numFmtId="178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177" fontId="0" fillId="0" borderId="0" xfId="35" applyNumberFormat="1" applyFont="1" applyAlignment="1">
      <alignment/>
    </xf>
    <xf numFmtId="0" fontId="10" fillId="0" borderId="0" xfId="0" applyFont="1" applyAlignment="1">
      <alignment horizontal="left"/>
    </xf>
    <xf numFmtId="177" fontId="2" fillId="0" borderId="0" xfId="35" applyNumberFormat="1" applyFont="1" applyAlignment="1">
      <alignment/>
    </xf>
    <xf numFmtId="177" fontId="18" fillId="0" borderId="0" xfId="35" applyNumberFormat="1" applyFont="1" applyAlignment="1">
      <alignment/>
    </xf>
    <xf numFmtId="0" fontId="0" fillId="0" borderId="0" xfId="0" applyFont="1" applyAlignment="1">
      <alignment/>
    </xf>
    <xf numFmtId="177" fontId="0" fillId="0" borderId="0" xfId="35" applyNumberFormat="1" applyFont="1" applyAlignment="1">
      <alignment/>
    </xf>
    <xf numFmtId="178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right" vertical="center" shrinkToFit="1"/>
    </xf>
    <xf numFmtId="182" fontId="0" fillId="0" borderId="0" xfId="0" applyNumberFormat="1" applyFont="1" applyAlignment="1">
      <alignment/>
    </xf>
    <xf numFmtId="0" fontId="6" fillId="0" borderId="0" xfId="34" applyFont="1" applyAlignment="1">
      <alignment vertical="center"/>
      <protection/>
    </xf>
    <xf numFmtId="0" fontId="20" fillId="0" borderId="0" xfId="0" applyFont="1" applyAlignment="1">
      <alignment vertical="center"/>
    </xf>
    <xf numFmtId="176" fontId="20" fillId="0" borderId="0" xfId="0" applyNumberFormat="1" applyFont="1" applyAlignment="1">
      <alignment vertical="center" wrapText="1"/>
    </xf>
    <xf numFmtId="192" fontId="0" fillId="0" borderId="0" xfId="0" applyNumberFormat="1" applyFont="1" applyAlignment="1">
      <alignment/>
    </xf>
    <xf numFmtId="2" fontId="10" fillId="0" borderId="11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85" fontId="5" fillId="0" borderId="0" xfId="0" applyNumberFormat="1" applyFont="1" applyAlignment="1">
      <alignment horizontal="center" vertical="center"/>
    </xf>
    <xf numFmtId="196" fontId="5" fillId="0" borderId="0" xfId="0" applyNumberFormat="1" applyFont="1" applyAlignment="1">
      <alignment horizontal="center" vertical="center"/>
    </xf>
    <xf numFmtId="1" fontId="7" fillId="0" borderId="11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1" fontId="10" fillId="0" borderId="15" xfId="0" applyNumberFormat="1" applyFont="1" applyBorder="1" applyAlignment="1">
      <alignment horizontal="right" vertical="center"/>
    </xf>
    <xf numFmtId="1" fontId="10" fillId="0" borderId="11" xfId="0" applyNumberFormat="1" applyFont="1" applyBorder="1" applyAlignment="1">
      <alignment horizontal="right" vertical="center"/>
    </xf>
    <xf numFmtId="184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95" fontId="0" fillId="0" borderId="0" xfId="0" applyNumberFormat="1" applyFont="1" applyAlignment="1">
      <alignment horizontal="right"/>
    </xf>
    <xf numFmtId="205" fontId="0" fillId="0" borderId="0" xfId="0" applyNumberFormat="1" applyFont="1" applyAlignment="1">
      <alignment vertical="center" wrapText="1"/>
    </xf>
    <xf numFmtId="2" fontId="7" fillId="0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" fontId="7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96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 vertical="center"/>
    </xf>
    <xf numFmtId="2" fontId="10" fillId="0" borderId="11" xfId="0" applyNumberFormat="1" applyFont="1" applyFill="1" applyBorder="1" applyAlignment="1">
      <alignment horizontal="right" vertical="center"/>
    </xf>
    <xf numFmtId="1" fontId="10" fillId="0" borderId="15" xfId="0" applyNumberFormat="1" applyFont="1" applyFill="1" applyBorder="1" applyAlignment="1">
      <alignment horizontal="right" vertical="center"/>
    </xf>
    <xf numFmtId="1" fontId="10" fillId="0" borderId="11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/>
    </xf>
    <xf numFmtId="177" fontId="13" fillId="0" borderId="0" xfId="35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34" applyFont="1" applyBorder="1" applyAlignment="1">
      <alignment vertical="center"/>
      <protection/>
    </xf>
    <xf numFmtId="0" fontId="2" fillId="0" borderId="0" xfId="34" applyFont="1" applyBorder="1" applyAlignment="1">
      <alignment horizontal="left" vertical="center"/>
      <protection/>
    </xf>
    <xf numFmtId="0" fontId="1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2" fontId="10" fillId="0" borderId="11" xfId="0" applyNumberFormat="1" applyFont="1" applyBorder="1" applyAlignment="1">
      <alignment horizontal="right" vertical="center" shrinkToFit="1"/>
    </xf>
    <xf numFmtId="2" fontId="67" fillId="0" borderId="11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2" fontId="68" fillId="0" borderId="11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Alignment="1">
      <alignment horizontal="right" vertical="center"/>
    </xf>
    <xf numFmtId="1" fontId="5" fillId="0" borderId="15" xfId="0" applyNumberFormat="1" applyFont="1" applyBorder="1" applyAlignment="1">
      <alignment horizontal="right" vertical="center"/>
    </xf>
    <xf numFmtId="1" fontId="5" fillId="0" borderId="11" xfId="0" applyNumberFormat="1" applyFont="1" applyBorder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2" fontId="68" fillId="0" borderId="11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2" fontId="69" fillId="0" borderId="11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center" vertical="center"/>
    </xf>
    <xf numFmtId="1" fontId="24" fillId="0" borderId="10" xfId="0" applyNumberFormat="1" applyFont="1" applyFill="1" applyBorder="1" applyAlignment="1">
      <alignment horizontal="right" vertical="center"/>
    </xf>
    <xf numFmtId="2" fontId="24" fillId="0" borderId="11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1" fontId="24" fillId="0" borderId="15" xfId="0" applyNumberFormat="1" applyFont="1" applyFill="1" applyBorder="1" applyAlignment="1">
      <alignment horizontal="right" vertical="center"/>
    </xf>
    <xf numFmtId="1" fontId="24" fillId="0" borderId="11" xfId="0" applyNumberFormat="1" applyFont="1" applyFill="1" applyBorder="1" applyAlignment="1">
      <alignment horizontal="right" vertical="center"/>
    </xf>
    <xf numFmtId="1" fontId="24" fillId="0" borderId="0" xfId="0" applyNumberFormat="1" applyFont="1" applyFill="1" applyBorder="1" applyAlignment="1">
      <alignment horizontal="right" vertical="center"/>
    </xf>
    <xf numFmtId="2" fontId="70" fillId="0" borderId="11" xfId="0" applyNumberFormat="1" applyFont="1" applyFill="1" applyBorder="1" applyAlignment="1">
      <alignment horizontal="right" vertical="center"/>
    </xf>
    <xf numFmtId="2" fontId="5" fillId="0" borderId="19" xfId="0" applyNumberFormat="1" applyFont="1" applyFill="1" applyBorder="1" applyAlignment="1">
      <alignment horizontal="right" vertical="center"/>
    </xf>
    <xf numFmtId="1" fontId="5" fillId="0" borderId="19" xfId="0" applyNumberFormat="1" applyFont="1" applyFill="1" applyBorder="1" applyAlignment="1">
      <alignment horizontal="right" vertical="center"/>
    </xf>
    <xf numFmtId="2" fontId="69" fillId="0" borderId="19" xfId="0" applyNumberFormat="1" applyFont="1" applyFill="1" applyBorder="1" applyAlignment="1">
      <alignment horizontal="right" vertical="center"/>
    </xf>
    <xf numFmtId="43" fontId="24" fillId="0" borderId="0" xfId="35" applyFont="1" applyAlignment="1">
      <alignment horizontal="center" vertical="center"/>
    </xf>
    <xf numFmtId="43" fontId="5" fillId="0" borderId="0" xfId="35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176" fontId="0" fillId="0" borderId="0" xfId="0" applyNumberFormat="1" applyFont="1" applyAlignment="1">
      <alignment vertical="center" wrapText="1"/>
    </xf>
    <xf numFmtId="212" fontId="0" fillId="0" borderId="0" xfId="35" applyNumberFormat="1" applyFont="1" applyAlignment="1">
      <alignment vertical="center"/>
    </xf>
    <xf numFmtId="177" fontId="0" fillId="0" borderId="0" xfId="35" applyNumberFormat="1" applyFont="1" applyAlignment="1">
      <alignment vertical="center"/>
    </xf>
    <xf numFmtId="0" fontId="0" fillId="0" borderId="0" xfId="35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11" xfId="0" applyFont="1" applyFill="1" applyBorder="1" applyAlignment="1">
      <alignment horizontal="left"/>
    </xf>
    <xf numFmtId="2" fontId="0" fillId="0" borderId="0" xfId="0" applyNumberFormat="1" applyFont="1" applyAlignment="1">
      <alignment vertical="center"/>
    </xf>
    <xf numFmtId="201" fontId="0" fillId="0" borderId="0" xfId="35" applyNumberFormat="1" applyFont="1" applyAlignment="1">
      <alignment vertical="center"/>
    </xf>
    <xf numFmtId="43" fontId="0" fillId="0" borderId="0" xfId="35" applyNumberFormat="1" applyFont="1" applyAlignment="1">
      <alignment/>
    </xf>
    <xf numFmtId="184" fontId="5" fillId="0" borderId="0" xfId="0" applyNumberFormat="1" applyFont="1" applyAlignment="1">
      <alignment horizontal="right" vertical="center" shrinkToFit="1"/>
    </xf>
    <xf numFmtId="0" fontId="5" fillId="0" borderId="11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2" fontId="24" fillId="0" borderId="11" xfId="0" applyNumberFormat="1" applyFont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right" vertical="center"/>
    </xf>
    <xf numFmtId="43" fontId="5" fillId="0" borderId="0" xfId="35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0" fillId="0" borderId="0" xfId="34" applyFont="1" applyAlignment="1">
      <alignment horizontal="right"/>
      <protection/>
    </xf>
    <xf numFmtId="0" fontId="2" fillId="0" borderId="17" xfId="0" applyFont="1" applyBorder="1" applyAlignment="1">
      <alignment horizontal="right" vertical="center"/>
    </xf>
    <xf numFmtId="0" fontId="11" fillId="0" borderId="10" xfId="34" applyFont="1" applyBorder="1" applyAlignment="1">
      <alignment horizontal="center"/>
      <protection/>
    </xf>
    <xf numFmtId="0" fontId="11" fillId="0" borderId="15" xfId="34" applyFont="1" applyBorder="1" applyAlignment="1">
      <alignment horizontal="center"/>
      <protection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3" xfId="34" applyFont="1" applyBorder="1" applyAlignment="1">
      <alignment horizontal="center"/>
      <protection/>
    </xf>
    <xf numFmtId="0" fontId="12" fillId="0" borderId="14" xfId="34" applyFont="1" applyBorder="1" applyAlignment="1">
      <alignment horizontal="center"/>
      <protection/>
    </xf>
    <xf numFmtId="177" fontId="11" fillId="0" borderId="13" xfId="35" applyNumberFormat="1" applyFont="1" applyBorder="1" applyAlignment="1">
      <alignment horizontal="center" vertical="center"/>
    </xf>
    <xf numFmtId="177" fontId="11" fillId="0" borderId="14" xfId="35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7" fontId="13" fillId="0" borderId="13" xfId="35" applyNumberFormat="1" applyFont="1" applyBorder="1" applyAlignment="1">
      <alignment horizontal="center" vertical="center"/>
    </xf>
    <xf numFmtId="177" fontId="13" fillId="0" borderId="20" xfId="35" applyNumberFormat="1" applyFont="1" applyBorder="1" applyAlignment="1">
      <alignment horizontal="center" vertical="center"/>
    </xf>
    <xf numFmtId="177" fontId="13" fillId="0" borderId="14" xfId="35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/>
    </xf>
    <xf numFmtId="0" fontId="12" fillId="0" borderId="2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7" fontId="13" fillId="0" borderId="16" xfId="35" applyNumberFormat="1" applyFont="1" applyBorder="1" applyAlignment="1">
      <alignment horizontal="center" vertical="center"/>
    </xf>
    <xf numFmtId="177" fontId="13" fillId="0" borderId="18" xfId="35" applyNumberFormat="1" applyFont="1" applyBorder="1" applyAlignment="1">
      <alignment horizontal="center" vertical="center"/>
    </xf>
    <xf numFmtId="177" fontId="13" fillId="0" borderId="10" xfId="35" applyNumberFormat="1" applyFont="1" applyBorder="1" applyAlignment="1">
      <alignment horizontal="center" vertical="center"/>
    </xf>
    <xf numFmtId="177" fontId="13" fillId="0" borderId="0" xfId="35" applyNumberFormat="1" applyFont="1" applyAlignment="1">
      <alignment horizontal="center" vertical="center"/>
    </xf>
    <xf numFmtId="177" fontId="13" fillId="0" borderId="15" xfId="35" applyNumberFormat="1" applyFont="1" applyBorder="1" applyAlignment="1">
      <alignment horizontal="center" vertical="center"/>
    </xf>
    <xf numFmtId="177" fontId="13" fillId="0" borderId="0" xfId="35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7" fontId="5" fillId="0" borderId="12" xfId="35" applyNumberFormat="1" applyFont="1" applyBorder="1" applyAlignment="1">
      <alignment horizontal="center" vertical="center"/>
    </xf>
    <xf numFmtId="177" fontId="2" fillId="0" borderId="11" xfId="35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77" fontId="0" fillId="0" borderId="0" xfId="3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35" applyNumberFormat="1" applyFont="1" applyAlignment="1">
      <alignment horizontal="center"/>
    </xf>
    <xf numFmtId="0" fontId="5" fillId="0" borderId="11" xfId="0" applyFont="1" applyFill="1" applyBorder="1" applyAlignment="1">
      <alignment horizontal="center" vertical="center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交易所-(1)表1-表21_表5-修正後_興櫃--二月_興櫃~七月_元麟的_國興6145-10" xfId="34"/>
    <cellStyle name="Comma" xfId="35"/>
    <cellStyle name="千分位 2 2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0"/>
  <sheetViews>
    <sheetView tabSelected="1" view="pageBreakPreview" zoomScale="80" zoomScaleSheetLayoutView="80" zoomScalePageLayoutView="0" workbookViewId="0" topLeftCell="A1">
      <pane ySplit="14" topLeftCell="A163" activePane="bottomLeft" state="frozen"/>
      <selection pane="topLeft" activeCell="A1" sqref="A1"/>
      <selection pane="bottomLeft" activeCell="A160" sqref="A160"/>
    </sheetView>
  </sheetViews>
  <sheetFormatPr defaultColWidth="9.00390625" defaultRowHeight="19.5" customHeight="1"/>
  <cols>
    <col min="1" max="1" width="6.625" style="94" customWidth="1"/>
    <col min="2" max="2" width="6.00390625" style="94" customWidth="1"/>
    <col min="3" max="3" width="10.625" style="97" customWidth="1"/>
    <col min="4" max="4" width="9.50390625" style="94" customWidth="1"/>
    <col min="5" max="5" width="10.25390625" style="94" customWidth="1"/>
    <col min="6" max="6" width="4.125" style="94" hidden="1" customWidth="1"/>
    <col min="7" max="7" width="8.375" style="95" customWidth="1"/>
    <col min="8" max="8" width="8.375" style="94" customWidth="1"/>
    <col min="9" max="9" width="6.125" style="95" customWidth="1"/>
    <col min="10" max="10" width="6.125" style="94" customWidth="1"/>
    <col min="11" max="11" width="5.375" style="95" customWidth="1"/>
    <col min="12" max="12" width="8.375" style="94" bestFit="1" customWidth="1"/>
    <col min="13" max="13" width="2.875" style="94" customWidth="1"/>
    <col min="14" max="14" width="6.625" style="95" customWidth="1"/>
    <col min="15" max="15" width="6.875" style="94" customWidth="1"/>
    <col min="16" max="16" width="6.625" style="95" customWidth="1"/>
    <col min="17" max="17" width="7.50390625" style="94" customWidth="1"/>
    <col min="18" max="18" width="6.625" style="95" customWidth="1"/>
    <col min="19" max="19" width="6.875" style="94" customWidth="1"/>
    <col min="20" max="20" width="6.125" style="95" customWidth="1"/>
    <col min="21" max="21" width="9.25390625" style="94" customWidth="1"/>
    <col min="22" max="22" width="6.125" style="95" customWidth="1"/>
    <col min="23" max="23" width="9.25390625" style="94" customWidth="1"/>
    <col min="24" max="24" width="11.625" style="96" customWidth="1"/>
    <col min="25" max="25" width="12.75390625" style="94" customWidth="1"/>
    <col min="26" max="26" width="17.25390625" style="94" bestFit="1" customWidth="1"/>
    <col min="27" max="16384" width="8.875" style="94" customWidth="1"/>
  </cols>
  <sheetData>
    <row r="1" spans="1:20" s="17" customFormat="1" ht="18.75" customHeight="1">
      <c r="A1" s="103" t="s">
        <v>57</v>
      </c>
      <c r="B1" s="104"/>
      <c r="C1" s="105"/>
      <c r="D1" s="104"/>
      <c r="E1" s="104"/>
      <c r="F1" s="104"/>
      <c r="G1" s="13"/>
      <c r="H1" s="14"/>
      <c r="I1" s="13"/>
      <c r="J1" s="15"/>
      <c r="K1" s="16"/>
      <c r="L1" s="139"/>
      <c r="N1" s="16"/>
      <c r="P1" s="16"/>
      <c r="R1" s="16"/>
      <c r="T1" s="16"/>
    </row>
    <row r="2" spans="1:24" s="17" customFormat="1" ht="18.75" customHeight="1">
      <c r="A2" s="18" t="s">
        <v>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40"/>
      <c r="M2" s="18"/>
      <c r="N2" s="18"/>
      <c r="O2" s="18"/>
      <c r="P2" s="16"/>
      <c r="R2" s="16"/>
      <c r="T2" s="16"/>
      <c r="V2" s="221" t="s">
        <v>53</v>
      </c>
      <c r="W2" s="221"/>
      <c r="X2" s="221"/>
    </row>
    <row r="3" spans="1:24" s="17" customFormat="1" ht="18" customHeight="1">
      <c r="A3" s="19" t="s">
        <v>103</v>
      </c>
      <c r="B3" s="20"/>
      <c r="C3" s="21"/>
      <c r="D3" s="20"/>
      <c r="E3" s="20"/>
      <c r="F3" s="20"/>
      <c r="G3" s="20"/>
      <c r="H3" s="20"/>
      <c r="I3" s="20"/>
      <c r="J3" s="20"/>
      <c r="K3" s="20"/>
      <c r="L3" s="141"/>
      <c r="M3" s="20"/>
      <c r="N3" s="20"/>
      <c r="O3" s="20"/>
      <c r="P3" s="16"/>
      <c r="R3" s="16"/>
      <c r="T3" s="16"/>
      <c r="V3" s="222" t="s">
        <v>0</v>
      </c>
      <c r="W3" s="222"/>
      <c r="X3" s="222"/>
    </row>
    <row r="4" spans="1:24" s="26" customFormat="1" ht="18.75" customHeight="1">
      <c r="A4" s="22"/>
      <c r="B4" s="232" t="s">
        <v>1</v>
      </c>
      <c r="C4" s="233"/>
      <c r="D4" s="233"/>
      <c r="E4" s="233"/>
      <c r="F4" s="234"/>
      <c r="G4" s="23" t="s">
        <v>2</v>
      </c>
      <c r="H4" s="24"/>
      <c r="I4" s="235" t="s">
        <v>58</v>
      </c>
      <c r="J4" s="236"/>
      <c r="K4" s="236"/>
      <c r="L4" s="237"/>
      <c r="M4" s="138"/>
      <c r="N4" s="238" t="s">
        <v>54</v>
      </c>
      <c r="O4" s="239"/>
      <c r="P4" s="239"/>
      <c r="Q4" s="239"/>
      <c r="R4" s="239"/>
      <c r="S4" s="240"/>
      <c r="T4" s="230" t="s">
        <v>3</v>
      </c>
      <c r="U4" s="231"/>
      <c r="V4" s="228" t="s">
        <v>4</v>
      </c>
      <c r="W4" s="229"/>
      <c r="X4" s="25" t="s">
        <v>55</v>
      </c>
    </row>
    <row r="5" spans="1:24" s="26" customFormat="1" ht="16.5" customHeight="1">
      <c r="A5" s="27"/>
      <c r="B5" s="246" t="s">
        <v>5</v>
      </c>
      <c r="C5" s="247"/>
      <c r="D5" s="247"/>
      <c r="E5" s="248"/>
      <c r="F5" s="28"/>
      <c r="G5" s="246" t="s">
        <v>6</v>
      </c>
      <c r="H5" s="248"/>
      <c r="I5" s="246" t="s">
        <v>7</v>
      </c>
      <c r="J5" s="249"/>
      <c r="K5" s="249"/>
      <c r="L5" s="248"/>
      <c r="M5" s="138"/>
      <c r="N5" s="225" t="s">
        <v>8</v>
      </c>
      <c r="O5" s="226"/>
      <c r="P5" s="226"/>
      <c r="Q5" s="226"/>
      <c r="R5" s="226"/>
      <c r="S5" s="227"/>
      <c r="T5" s="31"/>
      <c r="U5" s="32"/>
      <c r="V5" s="223" t="s">
        <v>9</v>
      </c>
      <c r="W5" s="224"/>
      <c r="X5" s="33" t="s">
        <v>56</v>
      </c>
    </row>
    <row r="6" spans="1:24" s="26" customFormat="1" ht="16.5" customHeight="1">
      <c r="A6" s="27"/>
      <c r="B6" s="241"/>
      <c r="C6" s="242"/>
      <c r="D6" s="242"/>
      <c r="E6" s="242"/>
      <c r="F6" s="243"/>
      <c r="G6" s="244" t="s">
        <v>10</v>
      </c>
      <c r="H6" s="245"/>
      <c r="I6" s="34"/>
      <c r="J6" s="35" t="s">
        <v>11</v>
      </c>
      <c r="K6" s="142"/>
      <c r="L6" s="36"/>
      <c r="M6" s="137"/>
      <c r="N6" s="37"/>
      <c r="O6" s="29"/>
      <c r="P6" s="29"/>
      <c r="Q6" s="29"/>
      <c r="R6" s="29"/>
      <c r="S6" s="30"/>
      <c r="T6" s="31"/>
      <c r="U6" s="32"/>
      <c r="V6" s="31"/>
      <c r="W6" s="32"/>
      <c r="X6" s="33"/>
    </row>
    <row r="7" spans="1:24" s="44" customFormat="1" ht="16.5" customHeight="1">
      <c r="A7" s="38"/>
      <c r="B7" s="251" t="s">
        <v>12</v>
      </c>
      <c r="C7" s="253" t="s">
        <v>13</v>
      </c>
      <c r="D7" s="251" t="s">
        <v>14</v>
      </c>
      <c r="E7" s="261" t="s">
        <v>13</v>
      </c>
      <c r="F7" s="262"/>
      <c r="G7" s="255" t="s">
        <v>71</v>
      </c>
      <c r="H7" s="217" t="s">
        <v>15</v>
      </c>
      <c r="I7" s="257" t="s">
        <v>16</v>
      </c>
      <c r="J7" s="258"/>
      <c r="K7" s="219" t="s">
        <v>17</v>
      </c>
      <c r="L7" s="220"/>
      <c r="M7" s="134"/>
      <c r="N7" s="263" t="s">
        <v>18</v>
      </c>
      <c r="O7" s="264"/>
      <c r="P7" s="39" t="s">
        <v>19</v>
      </c>
      <c r="Q7" s="40"/>
      <c r="R7" s="39" t="s">
        <v>64</v>
      </c>
      <c r="S7" s="40"/>
      <c r="T7" s="41"/>
      <c r="U7" s="42"/>
      <c r="V7" s="41"/>
      <c r="W7" s="42"/>
      <c r="X7" s="43" t="s">
        <v>20</v>
      </c>
    </row>
    <row r="8" spans="1:24" s="44" customFormat="1" ht="15.75" customHeight="1">
      <c r="A8" s="250" t="s">
        <v>21</v>
      </c>
      <c r="B8" s="252"/>
      <c r="C8" s="254"/>
      <c r="D8" s="252"/>
      <c r="E8" s="259"/>
      <c r="F8" s="260"/>
      <c r="G8" s="256"/>
      <c r="H8" s="218"/>
      <c r="I8" s="211" t="s">
        <v>22</v>
      </c>
      <c r="J8" s="212"/>
      <c r="K8" s="215" t="s">
        <v>22</v>
      </c>
      <c r="L8" s="216"/>
      <c r="M8" s="135"/>
      <c r="N8" s="215" t="s">
        <v>23</v>
      </c>
      <c r="O8" s="216"/>
      <c r="P8" s="209" t="s">
        <v>22</v>
      </c>
      <c r="Q8" s="210"/>
      <c r="R8" s="211" t="s">
        <v>24</v>
      </c>
      <c r="S8" s="212"/>
      <c r="T8" s="211" t="s">
        <v>25</v>
      </c>
      <c r="U8" s="212"/>
      <c r="V8" s="211" t="s">
        <v>65</v>
      </c>
      <c r="W8" s="212"/>
      <c r="X8" s="51" t="s">
        <v>26</v>
      </c>
    </row>
    <row r="9" spans="1:24" s="44" customFormat="1" ht="15.75" customHeight="1">
      <c r="A9" s="250"/>
      <c r="B9" s="45"/>
      <c r="C9" s="52" t="s">
        <v>27</v>
      </c>
      <c r="D9" s="53"/>
      <c r="E9" s="259" t="s">
        <v>28</v>
      </c>
      <c r="F9" s="260"/>
      <c r="G9" s="54"/>
      <c r="H9" s="48"/>
      <c r="I9" s="211" t="s">
        <v>59</v>
      </c>
      <c r="J9" s="212"/>
      <c r="K9" s="215" t="s">
        <v>60</v>
      </c>
      <c r="L9" s="216"/>
      <c r="M9" s="135"/>
      <c r="N9" s="215" t="s">
        <v>29</v>
      </c>
      <c r="O9" s="216"/>
      <c r="P9" s="209" t="s">
        <v>30</v>
      </c>
      <c r="Q9" s="210"/>
      <c r="S9" s="55"/>
      <c r="T9" s="211" t="s">
        <v>66</v>
      </c>
      <c r="U9" s="212"/>
      <c r="V9" s="211" t="s">
        <v>31</v>
      </c>
      <c r="W9" s="212"/>
      <c r="X9" s="51" t="s">
        <v>32</v>
      </c>
    </row>
    <row r="10" spans="1:24" s="44" customFormat="1" ht="15.75" customHeight="1">
      <c r="A10" s="38"/>
      <c r="B10" s="53" t="s">
        <v>33</v>
      </c>
      <c r="C10" s="56" t="s">
        <v>34</v>
      </c>
      <c r="D10" s="53" t="s">
        <v>35</v>
      </c>
      <c r="E10" s="57" t="s">
        <v>36</v>
      </c>
      <c r="F10" s="58" t="s">
        <v>36</v>
      </c>
      <c r="G10" s="47" t="s">
        <v>33</v>
      </c>
      <c r="H10" s="53" t="s">
        <v>37</v>
      </c>
      <c r="I10" s="211" t="s">
        <v>38</v>
      </c>
      <c r="J10" s="212"/>
      <c r="K10" s="215" t="s">
        <v>39</v>
      </c>
      <c r="L10" s="216"/>
      <c r="M10" s="135"/>
      <c r="N10" s="215" t="s">
        <v>40</v>
      </c>
      <c r="O10" s="216"/>
      <c r="P10" s="209" t="s">
        <v>41</v>
      </c>
      <c r="Q10" s="210"/>
      <c r="R10" s="59"/>
      <c r="S10" s="60"/>
      <c r="T10" s="49"/>
      <c r="U10" s="50"/>
      <c r="V10" s="49"/>
      <c r="W10" s="46"/>
      <c r="X10" s="61" t="s">
        <v>42</v>
      </c>
    </row>
    <row r="11" spans="1:24" s="44" customFormat="1" ht="15.75" customHeight="1">
      <c r="A11" s="38" t="s">
        <v>43</v>
      </c>
      <c r="B11" s="53"/>
      <c r="C11" s="56" t="s">
        <v>44</v>
      </c>
      <c r="D11" s="53" t="s">
        <v>61</v>
      </c>
      <c r="E11" s="53" t="s">
        <v>62</v>
      </c>
      <c r="F11" s="62" t="s">
        <v>44</v>
      </c>
      <c r="G11" s="47"/>
      <c r="H11" s="53"/>
      <c r="I11" s="49"/>
      <c r="J11" s="63"/>
      <c r="K11" s="215" t="s">
        <v>45</v>
      </c>
      <c r="L11" s="216"/>
      <c r="M11" s="135"/>
      <c r="N11" s="215" t="s">
        <v>67</v>
      </c>
      <c r="O11" s="216"/>
      <c r="P11" s="209" t="s">
        <v>46</v>
      </c>
      <c r="Q11" s="210"/>
      <c r="R11" s="59"/>
      <c r="S11" s="60"/>
      <c r="T11" s="49"/>
      <c r="U11" s="50"/>
      <c r="V11" s="49"/>
      <c r="W11" s="46"/>
      <c r="X11" s="51" t="s">
        <v>47</v>
      </c>
    </row>
    <row r="12" spans="1:24" s="44" customFormat="1" ht="15" customHeight="1">
      <c r="A12" s="38"/>
      <c r="B12" s="53"/>
      <c r="C12" s="56"/>
      <c r="D12" s="64" t="s">
        <v>48</v>
      </c>
      <c r="E12" s="211" t="s">
        <v>63</v>
      </c>
      <c r="F12" s="212"/>
      <c r="G12" s="47"/>
      <c r="H12" s="53"/>
      <c r="I12" s="49"/>
      <c r="J12" s="63"/>
      <c r="K12" s="213" t="s">
        <v>49</v>
      </c>
      <c r="L12" s="214"/>
      <c r="M12" s="135"/>
      <c r="N12" s="213" t="s">
        <v>50</v>
      </c>
      <c r="O12" s="214"/>
      <c r="P12" s="65"/>
      <c r="Q12" s="66"/>
      <c r="R12" s="59"/>
      <c r="S12" s="60"/>
      <c r="T12" s="49"/>
      <c r="U12" s="50"/>
      <c r="V12" s="49"/>
      <c r="W12" s="46"/>
      <c r="X12" s="67" t="s">
        <v>51</v>
      </c>
    </row>
    <row r="13" spans="1:24" s="44" customFormat="1" ht="15" customHeight="1">
      <c r="A13" s="38"/>
      <c r="B13" s="53"/>
      <c r="C13" s="56"/>
      <c r="E13" s="211"/>
      <c r="F13" s="212"/>
      <c r="G13" s="47"/>
      <c r="H13" s="53"/>
      <c r="I13" s="68" t="s">
        <v>69</v>
      </c>
      <c r="J13" s="68" t="s">
        <v>15</v>
      </c>
      <c r="K13" s="68" t="s">
        <v>69</v>
      </c>
      <c r="L13" s="68" t="s">
        <v>15</v>
      </c>
      <c r="M13" s="134"/>
      <c r="N13" s="68" t="s">
        <v>70</v>
      </c>
      <c r="O13" s="68" t="s">
        <v>15</v>
      </c>
      <c r="P13" s="68" t="s">
        <v>70</v>
      </c>
      <c r="Q13" s="68" t="s">
        <v>15</v>
      </c>
      <c r="R13" s="69" t="s">
        <v>70</v>
      </c>
      <c r="S13" s="69" t="s">
        <v>15</v>
      </c>
      <c r="T13" s="68" t="s">
        <v>70</v>
      </c>
      <c r="U13" s="68" t="s">
        <v>15</v>
      </c>
      <c r="V13" s="68" t="s">
        <v>12</v>
      </c>
      <c r="W13" s="70" t="s">
        <v>15</v>
      </c>
      <c r="X13" s="67" t="s">
        <v>52</v>
      </c>
    </row>
    <row r="14" spans="1:24" s="44" customFormat="1" ht="15.75" customHeight="1">
      <c r="A14" s="71"/>
      <c r="B14" s="72"/>
      <c r="C14" s="73"/>
      <c r="D14" s="72"/>
      <c r="E14" s="207"/>
      <c r="F14" s="208"/>
      <c r="G14" s="74"/>
      <c r="H14" s="72"/>
      <c r="I14" s="75" t="s">
        <v>33</v>
      </c>
      <c r="J14" s="75" t="s">
        <v>37</v>
      </c>
      <c r="K14" s="75" t="s">
        <v>33</v>
      </c>
      <c r="L14" s="75" t="s">
        <v>37</v>
      </c>
      <c r="M14" s="135"/>
      <c r="N14" s="75" t="s">
        <v>33</v>
      </c>
      <c r="O14" s="76" t="s">
        <v>37</v>
      </c>
      <c r="P14" s="75" t="s">
        <v>33</v>
      </c>
      <c r="Q14" s="75" t="s">
        <v>37</v>
      </c>
      <c r="R14" s="75" t="s">
        <v>33</v>
      </c>
      <c r="S14" s="75" t="s">
        <v>37</v>
      </c>
      <c r="T14" s="75" t="s">
        <v>33</v>
      </c>
      <c r="U14" s="75" t="s">
        <v>37</v>
      </c>
      <c r="V14" s="75" t="s">
        <v>33</v>
      </c>
      <c r="W14" s="76" t="s">
        <v>37</v>
      </c>
      <c r="X14" s="77"/>
    </row>
    <row r="15" spans="1:26" s="84" customFormat="1" ht="19.5" customHeight="1" hidden="1">
      <c r="A15" s="143">
        <v>2009</v>
      </c>
      <c r="B15" s="6">
        <v>223</v>
      </c>
      <c r="C15" s="12">
        <v>288.39</v>
      </c>
      <c r="D15" s="7">
        <v>2.81</v>
      </c>
      <c r="E15" s="78">
        <v>517.64</v>
      </c>
      <c r="F15" s="79"/>
      <c r="G15" s="81">
        <v>54</v>
      </c>
      <c r="H15" s="10">
        <v>34.77</v>
      </c>
      <c r="I15" s="81">
        <v>26</v>
      </c>
      <c r="J15" s="10">
        <v>2.934</v>
      </c>
      <c r="K15" s="81">
        <v>49</v>
      </c>
      <c r="L15" s="10">
        <v>1.78</v>
      </c>
      <c r="M15" s="101"/>
      <c r="N15" s="81">
        <v>5</v>
      </c>
      <c r="O15" s="10">
        <v>0.09</v>
      </c>
      <c r="P15" s="81">
        <v>0</v>
      </c>
      <c r="Q15" s="10">
        <v>0</v>
      </c>
      <c r="R15" s="81">
        <v>166</v>
      </c>
      <c r="S15" s="10">
        <v>8.05</v>
      </c>
      <c r="T15" s="81">
        <v>6</v>
      </c>
      <c r="U15" s="10">
        <v>1.206</v>
      </c>
      <c r="V15" s="81">
        <v>64</v>
      </c>
      <c r="W15" s="10">
        <v>38.52</v>
      </c>
      <c r="X15" s="80">
        <v>7.89</v>
      </c>
      <c r="Y15" s="82"/>
      <c r="Z15" s="83"/>
    </row>
    <row r="16" spans="1:26" s="84" customFormat="1" ht="19.5" customHeight="1" hidden="1">
      <c r="A16" s="143">
        <v>2010</v>
      </c>
      <c r="B16" s="6">
        <v>285</v>
      </c>
      <c r="C16" s="12">
        <v>345.28</v>
      </c>
      <c r="D16" s="7">
        <v>19.73</v>
      </c>
      <c r="E16" s="78">
        <v>808.62</v>
      </c>
      <c r="F16" s="79">
        <v>0</v>
      </c>
      <c r="G16" s="81">
        <v>106</v>
      </c>
      <c r="H16" s="10">
        <v>112.23</v>
      </c>
      <c r="I16" s="81">
        <v>46</v>
      </c>
      <c r="J16" s="10">
        <v>8.113</v>
      </c>
      <c r="K16" s="81">
        <v>78</v>
      </c>
      <c r="L16" s="10">
        <v>7.08</v>
      </c>
      <c r="M16" s="101"/>
      <c r="N16" s="81">
        <v>14</v>
      </c>
      <c r="O16" s="10">
        <v>0.61</v>
      </c>
      <c r="P16" s="81">
        <v>2</v>
      </c>
      <c r="Q16" s="10">
        <v>0.8150000000000001</v>
      </c>
      <c r="R16" s="81">
        <v>256</v>
      </c>
      <c r="S16" s="10">
        <v>2.196</v>
      </c>
      <c r="T16" s="81">
        <v>7</v>
      </c>
      <c r="U16" s="10">
        <v>23.953</v>
      </c>
      <c r="V16" s="81">
        <v>44</v>
      </c>
      <c r="W16" s="10">
        <v>50.209999999999994</v>
      </c>
      <c r="X16" s="80">
        <v>56.89000000000001</v>
      </c>
      <c r="Y16" s="82"/>
      <c r="Z16" s="83"/>
    </row>
    <row r="17" spans="1:26" s="9" customFormat="1" ht="19.5" customHeight="1" hidden="1">
      <c r="A17" s="143">
        <v>2011</v>
      </c>
      <c r="B17" s="6">
        <v>277</v>
      </c>
      <c r="C17" s="12">
        <v>362.1</v>
      </c>
      <c r="D17" s="7">
        <v>4.871408711770172</v>
      </c>
      <c r="E17" s="7">
        <v>521.6</v>
      </c>
      <c r="F17" s="6">
        <v>0</v>
      </c>
      <c r="G17" s="6">
        <v>85</v>
      </c>
      <c r="H17" s="7">
        <v>85.95</v>
      </c>
      <c r="I17" s="6">
        <v>48</v>
      </c>
      <c r="J17" s="7">
        <v>7.944000000000001</v>
      </c>
      <c r="K17" s="6">
        <v>87</v>
      </c>
      <c r="L17" s="7">
        <v>5.36</v>
      </c>
      <c r="M17" s="8"/>
      <c r="N17" s="6">
        <v>4</v>
      </c>
      <c r="O17" s="7">
        <v>0.12</v>
      </c>
      <c r="P17" s="6">
        <v>1</v>
      </c>
      <c r="Q17" s="10">
        <v>0.11</v>
      </c>
      <c r="R17" s="6">
        <v>236</v>
      </c>
      <c r="S17" s="7">
        <v>2.9019999999999992</v>
      </c>
      <c r="T17" s="6">
        <v>7</v>
      </c>
      <c r="U17" s="7">
        <v>2.243</v>
      </c>
      <c r="V17" s="6">
        <v>93</v>
      </c>
      <c r="W17" s="7">
        <v>83.32000000000001</v>
      </c>
      <c r="X17" s="7">
        <v>16.820000000000036</v>
      </c>
      <c r="Z17" s="11"/>
    </row>
    <row r="18" spans="1:26" s="1" customFormat="1" ht="19.5" customHeight="1" hidden="1">
      <c r="A18" s="144" t="s">
        <v>72</v>
      </c>
      <c r="B18" s="145">
        <v>277</v>
      </c>
      <c r="C18" s="107">
        <v>362.1</v>
      </c>
      <c r="D18" s="146">
        <v>4.327532557335496</v>
      </c>
      <c r="E18" s="107">
        <v>521.6</v>
      </c>
      <c r="F18" s="110"/>
      <c r="G18" s="110">
        <v>7</v>
      </c>
      <c r="H18" s="107">
        <v>36.04</v>
      </c>
      <c r="I18" s="145">
        <v>3</v>
      </c>
      <c r="J18" s="107">
        <v>0.4</v>
      </c>
      <c r="K18" s="147">
        <v>4</v>
      </c>
      <c r="L18" s="107">
        <v>0.16</v>
      </c>
      <c r="M18" s="110"/>
      <c r="N18" s="109">
        <v>2</v>
      </c>
      <c r="O18" s="107">
        <v>0.04</v>
      </c>
      <c r="P18" s="110">
        <v>1</v>
      </c>
      <c r="Q18" s="148">
        <v>0.11</v>
      </c>
      <c r="R18" s="110">
        <v>11</v>
      </c>
      <c r="S18" s="107">
        <v>0.02</v>
      </c>
      <c r="T18" s="110">
        <v>1</v>
      </c>
      <c r="U18" s="107">
        <v>0.02</v>
      </c>
      <c r="V18" s="110">
        <v>17</v>
      </c>
      <c r="W18" s="107">
        <v>21.73</v>
      </c>
      <c r="X18" s="107">
        <v>15.020000000000039</v>
      </c>
      <c r="Z18" s="2"/>
    </row>
    <row r="19" spans="1:26" s="9" customFormat="1" ht="19.5" customHeight="1">
      <c r="A19" s="143">
        <v>2012</v>
      </c>
      <c r="B19" s="6">
        <v>285</v>
      </c>
      <c r="C19" s="12">
        <v>335.4</v>
      </c>
      <c r="D19" s="7">
        <v>-7.37</v>
      </c>
      <c r="E19" s="7">
        <v>538.83</v>
      </c>
      <c r="F19" s="6">
        <f>F183</f>
        <v>0</v>
      </c>
      <c r="G19" s="6">
        <v>80</v>
      </c>
      <c r="H19" s="6">
        <v>49.11</v>
      </c>
      <c r="I19" s="6">
        <v>29</v>
      </c>
      <c r="J19" s="7">
        <v>4.08</v>
      </c>
      <c r="K19" s="6">
        <v>58</v>
      </c>
      <c r="L19" s="7">
        <v>2.08</v>
      </c>
      <c r="M19" s="8"/>
      <c r="N19" s="6">
        <v>2</v>
      </c>
      <c r="O19" s="7">
        <v>0.05</v>
      </c>
      <c r="P19" s="6">
        <v>2</v>
      </c>
      <c r="Q19" s="10">
        <v>1.1</v>
      </c>
      <c r="R19" s="6">
        <v>144</v>
      </c>
      <c r="S19" s="7">
        <v>1.3</v>
      </c>
      <c r="T19" s="6">
        <v>14</v>
      </c>
      <c r="U19" s="7">
        <v>2.04</v>
      </c>
      <c r="V19" s="6">
        <v>72</v>
      </c>
      <c r="W19" s="7">
        <v>82.38</v>
      </c>
      <c r="X19" s="7">
        <v>-26.7</v>
      </c>
      <c r="Z19" s="11"/>
    </row>
    <row r="20" spans="1:26" s="1" customFormat="1" ht="19.5" customHeight="1" hidden="1">
      <c r="A20" s="144" t="s">
        <v>73</v>
      </c>
      <c r="B20" s="145">
        <v>275</v>
      </c>
      <c r="C20" s="107">
        <v>362.91</v>
      </c>
      <c r="D20" s="146">
        <v>0.22369511184755653</v>
      </c>
      <c r="E20" s="107">
        <v>559.11</v>
      </c>
      <c r="F20" s="110"/>
      <c r="G20" s="110">
        <v>5</v>
      </c>
      <c r="H20" s="107">
        <v>3.41</v>
      </c>
      <c r="I20" s="145">
        <v>1</v>
      </c>
      <c r="J20" s="107">
        <v>0.6</v>
      </c>
      <c r="K20" s="147">
        <v>0</v>
      </c>
      <c r="L20" s="107">
        <v>0</v>
      </c>
      <c r="M20" s="110"/>
      <c r="N20" s="109">
        <v>0</v>
      </c>
      <c r="O20" s="107">
        <v>0</v>
      </c>
      <c r="P20" s="110">
        <v>1</v>
      </c>
      <c r="Q20" s="148">
        <v>0.8</v>
      </c>
      <c r="R20" s="110">
        <v>14</v>
      </c>
      <c r="S20" s="107">
        <v>0.03</v>
      </c>
      <c r="T20" s="110">
        <v>1</v>
      </c>
      <c r="U20" s="107">
        <v>0.02</v>
      </c>
      <c r="V20" s="110">
        <v>7</v>
      </c>
      <c r="W20" s="107">
        <v>4.01</v>
      </c>
      <c r="X20" s="107">
        <v>0.8100000000000023</v>
      </c>
      <c r="Z20" s="2"/>
    </row>
    <row r="21" spans="1:26" s="1" customFormat="1" ht="19.5" customHeight="1" hidden="1">
      <c r="A21" s="144" t="s">
        <v>74</v>
      </c>
      <c r="B21" s="145">
        <v>279</v>
      </c>
      <c r="C21" s="107">
        <v>374.95</v>
      </c>
      <c r="D21" s="146">
        <v>3.3176269598522947</v>
      </c>
      <c r="E21" s="107">
        <v>643.82</v>
      </c>
      <c r="F21" s="110"/>
      <c r="G21" s="110">
        <v>5</v>
      </c>
      <c r="H21" s="107">
        <v>12.2</v>
      </c>
      <c r="I21" s="145">
        <v>1</v>
      </c>
      <c r="J21" s="107">
        <v>0.05</v>
      </c>
      <c r="K21" s="147">
        <v>1</v>
      </c>
      <c r="L21" s="107">
        <v>0.06</v>
      </c>
      <c r="M21" s="110"/>
      <c r="N21" s="109">
        <v>0</v>
      </c>
      <c r="O21" s="107">
        <v>0</v>
      </c>
      <c r="P21" s="110">
        <v>0</v>
      </c>
      <c r="Q21" s="148">
        <v>0</v>
      </c>
      <c r="R21" s="110">
        <v>11</v>
      </c>
      <c r="S21" s="107">
        <v>0.03</v>
      </c>
      <c r="T21" s="110">
        <v>0</v>
      </c>
      <c r="U21" s="107">
        <v>0</v>
      </c>
      <c r="V21" s="110">
        <v>1</v>
      </c>
      <c r="W21" s="107">
        <v>0.3</v>
      </c>
      <c r="X21" s="107">
        <v>12.039999999999964</v>
      </c>
      <c r="Z21" s="2"/>
    </row>
    <row r="22" spans="1:26" s="1" customFormat="1" ht="19.5" customHeight="1" hidden="1">
      <c r="A22" s="144" t="s">
        <v>75</v>
      </c>
      <c r="B22" s="145">
        <v>276</v>
      </c>
      <c r="C22" s="107">
        <v>373.87</v>
      </c>
      <c r="D22" s="146">
        <v>-0.2880384051206785</v>
      </c>
      <c r="E22" s="107">
        <v>648.45</v>
      </c>
      <c r="F22" s="110"/>
      <c r="G22" s="110">
        <v>4</v>
      </c>
      <c r="H22" s="107">
        <v>1.15</v>
      </c>
      <c r="I22" s="145">
        <v>4</v>
      </c>
      <c r="J22" s="107">
        <v>0.49</v>
      </c>
      <c r="K22" s="147">
        <v>0</v>
      </c>
      <c r="L22" s="107">
        <v>0</v>
      </c>
      <c r="M22" s="110"/>
      <c r="N22" s="109">
        <v>0</v>
      </c>
      <c r="O22" s="107">
        <v>0</v>
      </c>
      <c r="P22" s="110">
        <v>0</v>
      </c>
      <c r="Q22" s="148">
        <v>0</v>
      </c>
      <c r="R22" s="110">
        <v>14</v>
      </c>
      <c r="S22" s="107">
        <v>0.04</v>
      </c>
      <c r="T22" s="110">
        <v>0</v>
      </c>
      <c r="U22" s="107">
        <v>0</v>
      </c>
      <c r="V22" s="110">
        <v>7</v>
      </c>
      <c r="W22" s="107">
        <v>2.76</v>
      </c>
      <c r="X22" s="107">
        <v>-1.079999999999984</v>
      </c>
      <c r="Z22" s="2"/>
    </row>
    <row r="23" spans="1:26" s="1" customFormat="1" ht="19.5" customHeight="1" hidden="1">
      <c r="A23" s="144" t="s">
        <v>76</v>
      </c>
      <c r="B23" s="145">
        <v>275</v>
      </c>
      <c r="C23" s="107">
        <v>372.79</v>
      </c>
      <c r="D23" s="146">
        <v>-0.2888704629951545</v>
      </c>
      <c r="E23" s="107">
        <v>614</v>
      </c>
      <c r="F23" s="110"/>
      <c r="G23" s="110">
        <v>3</v>
      </c>
      <c r="H23" s="107">
        <v>1.2</v>
      </c>
      <c r="I23" s="145">
        <v>0</v>
      </c>
      <c r="J23" s="107">
        <v>0</v>
      </c>
      <c r="K23" s="147">
        <v>0</v>
      </c>
      <c r="L23" s="107">
        <v>0</v>
      </c>
      <c r="M23" s="110"/>
      <c r="N23" s="109">
        <v>0</v>
      </c>
      <c r="O23" s="107">
        <v>0</v>
      </c>
      <c r="P23" s="110">
        <v>0</v>
      </c>
      <c r="Q23" s="148">
        <v>0</v>
      </c>
      <c r="R23" s="110">
        <v>16</v>
      </c>
      <c r="S23" s="107">
        <v>0.02</v>
      </c>
      <c r="T23" s="110">
        <v>2</v>
      </c>
      <c r="U23" s="107">
        <v>0.01</v>
      </c>
      <c r="V23" s="110">
        <v>4</v>
      </c>
      <c r="W23" s="107">
        <v>2.29</v>
      </c>
      <c r="X23" s="107">
        <v>-1.079999999999984</v>
      </c>
      <c r="Z23" s="2"/>
    </row>
    <row r="24" spans="1:26" s="1" customFormat="1" ht="19.5" customHeight="1" hidden="1">
      <c r="A24" s="144" t="s">
        <v>77</v>
      </c>
      <c r="B24" s="145">
        <v>275</v>
      </c>
      <c r="C24" s="107">
        <v>372.05</v>
      </c>
      <c r="D24" s="146">
        <v>-0.19850317873333756</v>
      </c>
      <c r="E24" s="107">
        <v>576.77</v>
      </c>
      <c r="F24" s="110"/>
      <c r="G24" s="110">
        <v>6</v>
      </c>
      <c r="H24" s="107">
        <v>3.34</v>
      </c>
      <c r="I24" s="145">
        <v>3</v>
      </c>
      <c r="J24" s="107">
        <v>0.54</v>
      </c>
      <c r="K24" s="147">
        <v>0</v>
      </c>
      <c r="L24" s="107">
        <v>0</v>
      </c>
      <c r="M24" s="110"/>
      <c r="N24" s="109">
        <v>0</v>
      </c>
      <c r="O24" s="107">
        <v>0</v>
      </c>
      <c r="P24" s="110">
        <v>0</v>
      </c>
      <c r="Q24" s="148">
        <v>0</v>
      </c>
      <c r="R24" s="110">
        <v>10</v>
      </c>
      <c r="S24" s="107">
        <v>0.02</v>
      </c>
      <c r="T24" s="110">
        <v>0</v>
      </c>
      <c r="U24" s="107">
        <v>0</v>
      </c>
      <c r="V24" s="110">
        <v>6</v>
      </c>
      <c r="W24" s="107">
        <v>4.64</v>
      </c>
      <c r="X24" s="107">
        <v>-0.7400000000000091</v>
      </c>
      <c r="Z24" s="2"/>
    </row>
    <row r="25" spans="1:26" s="1" customFormat="1" ht="19.5" customHeight="1" hidden="1">
      <c r="A25" s="144" t="s">
        <v>86</v>
      </c>
      <c r="B25" s="145">
        <v>273</v>
      </c>
      <c r="C25" s="107">
        <v>338.47</v>
      </c>
      <c r="D25" s="146">
        <v>-8.291110087517264</v>
      </c>
      <c r="E25" s="107">
        <v>543.15</v>
      </c>
      <c r="F25" s="110"/>
      <c r="G25" s="110">
        <v>9</v>
      </c>
      <c r="H25" s="107">
        <v>4.17</v>
      </c>
      <c r="I25" s="145">
        <v>3</v>
      </c>
      <c r="J25" s="107">
        <v>0.07</v>
      </c>
      <c r="K25" s="147">
        <v>5</v>
      </c>
      <c r="L25" s="107">
        <v>0.16</v>
      </c>
      <c r="M25" s="110"/>
      <c r="N25" s="109">
        <v>0</v>
      </c>
      <c r="O25" s="107">
        <v>0</v>
      </c>
      <c r="P25" s="110">
        <v>0</v>
      </c>
      <c r="Q25" s="148">
        <v>0</v>
      </c>
      <c r="R25" s="110">
        <v>8</v>
      </c>
      <c r="S25" s="107">
        <v>0.03</v>
      </c>
      <c r="T25" s="110">
        <v>1</v>
      </c>
      <c r="U25" s="107">
        <v>0.33</v>
      </c>
      <c r="V25" s="110">
        <v>12</v>
      </c>
      <c r="W25" s="107">
        <v>34.7</v>
      </c>
      <c r="X25" s="107">
        <v>-30.599999999999966</v>
      </c>
      <c r="Y25" s="99"/>
      <c r="Z25" s="2"/>
    </row>
    <row r="26" spans="1:26" s="9" customFormat="1" ht="19.5" customHeight="1">
      <c r="A26" s="143">
        <v>2013</v>
      </c>
      <c r="B26" s="6">
        <f>B38</f>
        <v>261</v>
      </c>
      <c r="C26" s="12">
        <f>C38</f>
        <v>297.18</v>
      </c>
      <c r="D26" s="7">
        <f>100*(C26-C19)/C19</f>
        <v>-11.395348837209294</v>
      </c>
      <c r="E26" s="7">
        <f>E38</f>
        <v>644.93</v>
      </c>
      <c r="F26" s="6">
        <f>F38</f>
        <v>0</v>
      </c>
      <c r="G26" s="6">
        <f>SUM(G27:G38)</f>
        <v>50</v>
      </c>
      <c r="H26" s="6">
        <f>SUM(H27:H38)</f>
        <v>34.95</v>
      </c>
      <c r="I26" s="6">
        <f>SUM(I27:I38)</f>
        <v>32</v>
      </c>
      <c r="J26" s="7">
        <f>SUM(J27:J38)</f>
        <v>5.25</v>
      </c>
      <c r="K26" s="6">
        <f aca="true" t="shared" si="0" ref="K26:X26">SUM(K27:K38)</f>
        <v>50</v>
      </c>
      <c r="L26" s="7">
        <f t="shared" si="0"/>
        <v>2.3512500000000003</v>
      </c>
      <c r="M26" s="8"/>
      <c r="N26" s="6">
        <f t="shared" si="0"/>
        <v>0</v>
      </c>
      <c r="O26" s="7">
        <f t="shared" si="0"/>
        <v>0</v>
      </c>
      <c r="P26" s="6">
        <f t="shared" si="0"/>
        <v>3</v>
      </c>
      <c r="Q26" s="10">
        <f t="shared" si="0"/>
        <v>1.01</v>
      </c>
      <c r="R26" s="6">
        <f t="shared" si="0"/>
        <v>142</v>
      </c>
      <c r="S26" s="7">
        <f t="shared" si="0"/>
        <v>0.7700000000000001</v>
      </c>
      <c r="T26" s="6">
        <f t="shared" si="0"/>
        <v>16</v>
      </c>
      <c r="U26" s="7">
        <f t="shared" si="0"/>
        <v>6.249999999999999</v>
      </c>
      <c r="V26" s="6">
        <f t="shared" si="0"/>
        <v>74</v>
      </c>
      <c r="W26" s="7">
        <f t="shared" si="0"/>
        <v>76.30000000000001</v>
      </c>
      <c r="X26" s="7">
        <f t="shared" si="0"/>
        <v>-38.21999999999997</v>
      </c>
      <c r="Z26" s="11"/>
    </row>
    <row r="27" spans="1:26" s="1" customFormat="1" ht="19.5" customHeight="1" hidden="1">
      <c r="A27" s="144" t="s">
        <v>79</v>
      </c>
      <c r="B27" s="145">
        <v>283</v>
      </c>
      <c r="C27" s="107">
        <v>334.69</v>
      </c>
      <c r="D27" s="146">
        <v>-0.21168753726892653</v>
      </c>
      <c r="E27" s="107">
        <v>587.82</v>
      </c>
      <c r="F27" s="110"/>
      <c r="G27" s="110">
        <v>3</v>
      </c>
      <c r="H27" s="107">
        <v>4.11</v>
      </c>
      <c r="I27" s="145">
        <v>3</v>
      </c>
      <c r="J27" s="107">
        <v>0.15</v>
      </c>
      <c r="K27" s="147">
        <v>0</v>
      </c>
      <c r="L27" s="107">
        <v>0</v>
      </c>
      <c r="M27" s="110"/>
      <c r="N27" s="109">
        <v>0</v>
      </c>
      <c r="O27" s="107">
        <v>0</v>
      </c>
      <c r="P27" s="110">
        <v>0</v>
      </c>
      <c r="Q27" s="148">
        <v>0</v>
      </c>
      <c r="R27" s="110">
        <v>9</v>
      </c>
      <c r="S27" s="107">
        <v>0.01</v>
      </c>
      <c r="T27" s="110">
        <v>3</v>
      </c>
      <c r="U27" s="107">
        <v>1.59</v>
      </c>
      <c r="V27" s="110">
        <v>5</v>
      </c>
      <c r="W27" s="107">
        <v>3.39</v>
      </c>
      <c r="X27" s="107">
        <v>-0.7099999999999795</v>
      </c>
      <c r="Z27" s="2"/>
    </row>
    <row r="28" spans="1:26" s="1" customFormat="1" ht="19.5" customHeight="1" hidden="1">
      <c r="A28" s="144" t="s">
        <v>80</v>
      </c>
      <c r="B28" s="145">
        <v>283</v>
      </c>
      <c r="C28" s="107">
        <v>334.74</v>
      </c>
      <c r="D28" s="146">
        <v>0.014939197466315507</v>
      </c>
      <c r="E28" s="107">
        <v>644.78</v>
      </c>
      <c r="F28" s="110"/>
      <c r="G28" s="110">
        <v>2</v>
      </c>
      <c r="H28" s="107">
        <v>0.42</v>
      </c>
      <c r="I28" s="145">
        <v>4</v>
      </c>
      <c r="J28" s="107">
        <v>0.55</v>
      </c>
      <c r="K28" s="147">
        <v>1</v>
      </c>
      <c r="L28" s="107">
        <v>0.18225</v>
      </c>
      <c r="M28" s="110"/>
      <c r="N28" s="109">
        <v>0</v>
      </c>
      <c r="O28" s="107">
        <v>0</v>
      </c>
      <c r="P28" s="110">
        <v>0</v>
      </c>
      <c r="Q28" s="148">
        <v>0</v>
      </c>
      <c r="R28" s="110">
        <v>13</v>
      </c>
      <c r="S28" s="107">
        <v>0.05</v>
      </c>
      <c r="T28" s="110">
        <v>2</v>
      </c>
      <c r="U28" s="107">
        <v>0.49</v>
      </c>
      <c r="V28" s="110">
        <v>2</v>
      </c>
      <c r="W28" s="107">
        <v>0.66</v>
      </c>
      <c r="X28" s="107">
        <f aca="true" t="shared" si="1" ref="X28:X34">C28-C27</f>
        <v>0.05000000000001137</v>
      </c>
      <c r="Y28" s="100"/>
      <c r="Z28" s="2"/>
    </row>
    <row r="29" spans="1:26" s="1" customFormat="1" ht="19.5" customHeight="1" hidden="1">
      <c r="A29" s="144" t="s">
        <v>81</v>
      </c>
      <c r="B29" s="145">
        <v>281</v>
      </c>
      <c r="C29" s="107">
        <v>328.81</v>
      </c>
      <c r="D29" s="146">
        <f aca="true" t="shared" si="2" ref="D29:D36">100*(C29-C28)/C28</f>
        <v>-1.7715241680109957</v>
      </c>
      <c r="E29" s="107">
        <v>628.91</v>
      </c>
      <c r="F29" s="110"/>
      <c r="G29" s="110">
        <v>3</v>
      </c>
      <c r="H29" s="107">
        <v>1.06</v>
      </c>
      <c r="I29" s="145">
        <v>2</v>
      </c>
      <c r="J29" s="107">
        <v>0.45</v>
      </c>
      <c r="K29" s="147">
        <v>0</v>
      </c>
      <c r="L29" s="107">
        <v>0</v>
      </c>
      <c r="M29" s="110"/>
      <c r="N29" s="109">
        <v>0</v>
      </c>
      <c r="O29" s="107">
        <v>0</v>
      </c>
      <c r="P29" s="110">
        <v>0</v>
      </c>
      <c r="Q29" s="148">
        <v>0</v>
      </c>
      <c r="R29" s="110">
        <v>12</v>
      </c>
      <c r="S29" s="107">
        <v>0.01</v>
      </c>
      <c r="T29" s="110">
        <v>0</v>
      </c>
      <c r="U29" s="107">
        <v>0</v>
      </c>
      <c r="V29" s="110">
        <v>5</v>
      </c>
      <c r="W29" s="107">
        <v>7.45</v>
      </c>
      <c r="X29" s="107">
        <f t="shared" si="1"/>
        <v>-5.930000000000007</v>
      </c>
      <c r="Z29" s="2"/>
    </row>
    <row r="30" spans="1:26" s="1" customFormat="1" ht="19.5" customHeight="1" hidden="1">
      <c r="A30" s="144" t="s">
        <v>82</v>
      </c>
      <c r="B30" s="145">
        <v>282</v>
      </c>
      <c r="C30" s="107">
        <v>338.17</v>
      </c>
      <c r="D30" s="146">
        <f t="shared" si="2"/>
        <v>2.846628752166909</v>
      </c>
      <c r="E30" s="107">
        <v>650.45</v>
      </c>
      <c r="F30" s="110"/>
      <c r="G30" s="110">
        <v>6</v>
      </c>
      <c r="H30" s="107">
        <v>10.36</v>
      </c>
      <c r="I30" s="145">
        <v>3</v>
      </c>
      <c r="J30" s="107">
        <v>0.18</v>
      </c>
      <c r="K30" s="147">
        <v>0</v>
      </c>
      <c r="L30" s="107">
        <v>0</v>
      </c>
      <c r="M30" s="110"/>
      <c r="N30" s="109">
        <v>0</v>
      </c>
      <c r="O30" s="107">
        <v>0</v>
      </c>
      <c r="P30" s="110">
        <v>0</v>
      </c>
      <c r="Q30" s="148">
        <v>0</v>
      </c>
      <c r="R30" s="110">
        <v>17</v>
      </c>
      <c r="S30" s="107">
        <v>0.13</v>
      </c>
      <c r="T30" s="110">
        <v>1</v>
      </c>
      <c r="U30" s="107">
        <v>0.01</v>
      </c>
      <c r="V30" s="110">
        <v>5</v>
      </c>
      <c r="W30" s="107">
        <v>1.3</v>
      </c>
      <c r="X30" s="107">
        <f t="shared" si="1"/>
        <v>9.360000000000014</v>
      </c>
      <c r="Z30" s="2"/>
    </row>
    <row r="31" spans="1:26" s="1" customFormat="1" ht="18.75" customHeight="1" hidden="1">
      <c r="A31" s="144" t="s">
        <v>87</v>
      </c>
      <c r="B31" s="145">
        <v>276</v>
      </c>
      <c r="C31" s="107">
        <v>334.92</v>
      </c>
      <c r="D31" s="146">
        <f t="shared" si="2"/>
        <v>-0.9610550906348877</v>
      </c>
      <c r="E31" s="107">
        <v>651.94</v>
      </c>
      <c r="F31" s="110"/>
      <c r="G31" s="110">
        <v>1</v>
      </c>
      <c r="H31" s="107">
        <v>0.3</v>
      </c>
      <c r="I31" s="145">
        <v>0</v>
      </c>
      <c r="J31" s="107">
        <v>0</v>
      </c>
      <c r="K31" s="147">
        <v>0</v>
      </c>
      <c r="L31" s="107">
        <v>0</v>
      </c>
      <c r="M31" s="110"/>
      <c r="N31" s="109">
        <v>0</v>
      </c>
      <c r="O31" s="107">
        <v>0</v>
      </c>
      <c r="P31" s="110">
        <v>0</v>
      </c>
      <c r="Q31" s="148">
        <v>0</v>
      </c>
      <c r="R31" s="110">
        <v>11</v>
      </c>
      <c r="S31" s="107">
        <v>0.06</v>
      </c>
      <c r="T31" s="110">
        <v>1</v>
      </c>
      <c r="U31" s="107">
        <v>0.01</v>
      </c>
      <c r="V31" s="110">
        <v>7</v>
      </c>
      <c r="W31" s="107">
        <v>3.6</v>
      </c>
      <c r="X31" s="107">
        <f t="shared" si="1"/>
        <v>-3.25</v>
      </c>
      <c r="Z31" s="2"/>
    </row>
    <row r="32" spans="1:26" s="1" customFormat="1" ht="18.75" customHeight="1" hidden="1">
      <c r="A32" s="144" t="s">
        <v>90</v>
      </c>
      <c r="B32" s="145">
        <v>272</v>
      </c>
      <c r="C32" s="107">
        <v>334.57</v>
      </c>
      <c r="D32" s="146">
        <f t="shared" si="2"/>
        <v>-0.10450256777738645</v>
      </c>
      <c r="E32" s="107">
        <v>637.83</v>
      </c>
      <c r="F32" s="110"/>
      <c r="G32" s="110">
        <v>2</v>
      </c>
      <c r="H32" s="107">
        <v>1.73</v>
      </c>
      <c r="I32" s="145">
        <v>2</v>
      </c>
      <c r="J32" s="107">
        <v>0.08</v>
      </c>
      <c r="K32" s="147">
        <v>0</v>
      </c>
      <c r="L32" s="107">
        <v>0</v>
      </c>
      <c r="M32" s="110"/>
      <c r="N32" s="109">
        <v>0</v>
      </c>
      <c r="O32" s="107">
        <v>0</v>
      </c>
      <c r="P32" s="110">
        <v>1</v>
      </c>
      <c r="Q32" s="148">
        <v>0.04</v>
      </c>
      <c r="R32" s="110">
        <v>3</v>
      </c>
      <c r="S32" s="107">
        <v>0.15</v>
      </c>
      <c r="T32" s="110">
        <v>0</v>
      </c>
      <c r="U32" s="107">
        <v>0</v>
      </c>
      <c r="V32" s="110">
        <v>6</v>
      </c>
      <c r="W32" s="107">
        <v>2.35</v>
      </c>
      <c r="X32" s="107">
        <f t="shared" si="1"/>
        <v>-0.35000000000002274</v>
      </c>
      <c r="Z32" s="2"/>
    </row>
    <row r="33" spans="1:26" s="1" customFormat="1" ht="18.75" customHeight="1" hidden="1">
      <c r="A33" s="144" t="s">
        <v>83</v>
      </c>
      <c r="B33" s="145">
        <v>277</v>
      </c>
      <c r="C33" s="107">
        <v>336.97</v>
      </c>
      <c r="D33" s="146">
        <f t="shared" si="2"/>
        <v>0.7173386735212465</v>
      </c>
      <c r="E33" s="107">
        <v>669.13</v>
      </c>
      <c r="F33" s="110"/>
      <c r="G33" s="110">
        <v>5</v>
      </c>
      <c r="H33" s="107">
        <v>1.93</v>
      </c>
      <c r="I33" s="145">
        <v>2</v>
      </c>
      <c r="J33" s="107">
        <v>0.42</v>
      </c>
      <c r="K33" s="147">
        <v>2</v>
      </c>
      <c r="L33" s="107">
        <v>0.04</v>
      </c>
      <c r="M33" s="110"/>
      <c r="N33" s="109">
        <v>0</v>
      </c>
      <c r="O33" s="107">
        <v>0</v>
      </c>
      <c r="P33" s="110">
        <v>0</v>
      </c>
      <c r="Q33" s="148">
        <v>0</v>
      </c>
      <c r="R33" s="110">
        <v>8</v>
      </c>
      <c r="S33" s="107">
        <v>0.01</v>
      </c>
      <c r="T33" s="110">
        <v>0</v>
      </c>
      <c r="U33" s="107">
        <v>0</v>
      </c>
      <c r="V33" s="110">
        <v>0</v>
      </c>
      <c r="W33" s="107">
        <v>0</v>
      </c>
      <c r="X33" s="107">
        <f t="shared" si="1"/>
        <v>2.400000000000034</v>
      </c>
      <c r="Z33" s="2"/>
    </row>
    <row r="34" spans="1:26" s="1" customFormat="1" ht="18.75" customHeight="1" hidden="1">
      <c r="A34" s="144" t="s">
        <v>78</v>
      </c>
      <c r="B34" s="145">
        <v>279</v>
      </c>
      <c r="C34" s="107">
        <v>309.06</v>
      </c>
      <c r="D34" s="146">
        <f t="shared" si="2"/>
        <v>-8.282636436478032</v>
      </c>
      <c r="E34" s="107">
        <v>664.67</v>
      </c>
      <c r="F34" s="110"/>
      <c r="G34" s="110">
        <v>4</v>
      </c>
      <c r="H34" s="107">
        <v>1.1</v>
      </c>
      <c r="I34" s="145">
        <v>2</v>
      </c>
      <c r="J34" s="107">
        <v>2.03</v>
      </c>
      <c r="K34" s="147">
        <v>11</v>
      </c>
      <c r="L34" s="107">
        <v>1.01</v>
      </c>
      <c r="M34" s="110"/>
      <c r="N34" s="109">
        <v>0</v>
      </c>
      <c r="O34" s="107">
        <v>0</v>
      </c>
      <c r="P34" s="110">
        <v>1</v>
      </c>
      <c r="Q34" s="148">
        <v>0.85</v>
      </c>
      <c r="R34" s="110">
        <v>20</v>
      </c>
      <c r="S34" s="107">
        <v>0.16</v>
      </c>
      <c r="T34" s="110">
        <v>0</v>
      </c>
      <c r="U34" s="107">
        <v>0</v>
      </c>
      <c r="V34" s="110">
        <v>2</v>
      </c>
      <c r="W34" s="107">
        <v>33.06</v>
      </c>
      <c r="X34" s="107">
        <f t="shared" si="1"/>
        <v>-27.910000000000025</v>
      </c>
      <c r="Z34" s="2"/>
    </row>
    <row r="35" spans="1:26" s="1" customFormat="1" ht="18.75" customHeight="1" hidden="1">
      <c r="A35" s="144" t="s">
        <v>84</v>
      </c>
      <c r="B35" s="145">
        <v>276</v>
      </c>
      <c r="C35" s="149">
        <v>307.13</v>
      </c>
      <c r="D35" s="146">
        <f t="shared" si="2"/>
        <v>-0.6244742121270973</v>
      </c>
      <c r="E35" s="107">
        <v>680.46</v>
      </c>
      <c r="F35" s="110"/>
      <c r="G35" s="110">
        <v>4</v>
      </c>
      <c r="H35" s="107">
        <v>0.99</v>
      </c>
      <c r="I35" s="145">
        <v>1</v>
      </c>
      <c r="J35" s="107">
        <v>0.02</v>
      </c>
      <c r="K35" s="147">
        <v>10</v>
      </c>
      <c r="L35" s="107">
        <v>0.42</v>
      </c>
      <c r="M35" s="110"/>
      <c r="N35" s="109">
        <v>0</v>
      </c>
      <c r="O35" s="107">
        <v>0</v>
      </c>
      <c r="P35" s="110">
        <v>1</v>
      </c>
      <c r="Q35" s="148">
        <v>0.12</v>
      </c>
      <c r="R35" s="110">
        <v>14</v>
      </c>
      <c r="S35" s="107">
        <v>0.01</v>
      </c>
      <c r="T35" s="110">
        <v>1</v>
      </c>
      <c r="U35" s="107">
        <v>0.25</v>
      </c>
      <c r="V35" s="110">
        <v>7</v>
      </c>
      <c r="W35" s="107">
        <v>3.24</v>
      </c>
      <c r="X35" s="107">
        <f>C35-C34</f>
        <v>-1.9300000000000068</v>
      </c>
      <c r="Z35" s="2"/>
    </row>
    <row r="36" spans="1:26" s="1" customFormat="1" ht="18.75" customHeight="1" hidden="1">
      <c r="A36" s="144" t="s">
        <v>85</v>
      </c>
      <c r="B36" s="145">
        <v>276</v>
      </c>
      <c r="C36" s="149">
        <v>303.16</v>
      </c>
      <c r="D36" s="146">
        <f t="shared" si="2"/>
        <v>-1.2926122488848275</v>
      </c>
      <c r="E36" s="107">
        <v>723.59</v>
      </c>
      <c r="F36" s="110"/>
      <c r="G36" s="110">
        <v>6</v>
      </c>
      <c r="H36" s="107">
        <v>2.49</v>
      </c>
      <c r="I36" s="145">
        <v>3</v>
      </c>
      <c r="J36" s="107">
        <v>0.16</v>
      </c>
      <c r="K36" s="147">
        <v>21</v>
      </c>
      <c r="L36" s="107">
        <v>0.419</v>
      </c>
      <c r="M36" s="110"/>
      <c r="N36" s="109">
        <v>0</v>
      </c>
      <c r="O36" s="107">
        <v>0</v>
      </c>
      <c r="P36" s="110">
        <v>0</v>
      </c>
      <c r="Q36" s="148">
        <v>0</v>
      </c>
      <c r="R36" s="110">
        <v>7</v>
      </c>
      <c r="S36" s="107">
        <v>0.01</v>
      </c>
      <c r="T36" s="110">
        <v>3</v>
      </c>
      <c r="U36" s="107">
        <v>3.52</v>
      </c>
      <c r="V36" s="110">
        <v>6</v>
      </c>
      <c r="W36" s="107">
        <v>3.53</v>
      </c>
      <c r="X36" s="107">
        <f>C36-C35</f>
        <v>-3.9699999999999704</v>
      </c>
      <c r="Z36" s="2"/>
    </row>
    <row r="37" spans="1:26" s="1" customFormat="1" ht="18.75" customHeight="1" hidden="1">
      <c r="A37" s="144" t="s">
        <v>86</v>
      </c>
      <c r="B37" s="145">
        <v>269</v>
      </c>
      <c r="C37" s="149">
        <v>301.61</v>
      </c>
      <c r="D37" s="146">
        <v>-0.5112811716585338</v>
      </c>
      <c r="E37" s="107">
        <v>652.8</v>
      </c>
      <c r="F37" s="110"/>
      <c r="G37" s="110">
        <v>6</v>
      </c>
      <c r="H37" s="107">
        <v>7.15</v>
      </c>
      <c r="I37" s="145">
        <v>5</v>
      </c>
      <c r="J37" s="107">
        <v>0.53</v>
      </c>
      <c r="K37" s="147">
        <v>3</v>
      </c>
      <c r="L37" s="107">
        <v>0.24</v>
      </c>
      <c r="M37" s="110"/>
      <c r="N37" s="109">
        <v>0</v>
      </c>
      <c r="O37" s="107">
        <v>0</v>
      </c>
      <c r="P37" s="110">
        <v>0</v>
      </c>
      <c r="Q37" s="148">
        <v>0</v>
      </c>
      <c r="R37" s="110">
        <v>13</v>
      </c>
      <c r="S37" s="107">
        <v>0.13</v>
      </c>
      <c r="T37" s="110">
        <v>2</v>
      </c>
      <c r="U37" s="107">
        <v>0.17</v>
      </c>
      <c r="V37" s="110">
        <v>13</v>
      </c>
      <c r="W37" s="107">
        <v>9.43</v>
      </c>
      <c r="X37" s="107">
        <v>-1.5500000000000114</v>
      </c>
      <c r="Z37" s="2"/>
    </row>
    <row r="38" spans="1:26" s="1" customFormat="1" ht="18.75" customHeight="1" hidden="1">
      <c r="A38" s="144" t="s">
        <v>72</v>
      </c>
      <c r="B38" s="145">
        <v>261</v>
      </c>
      <c r="C38" s="149">
        <v>297.18</v>
      </c>
      <c r="D38" s="146">
        <f>100*(C38-C37)/C37</f>
        <v>-1.4687841915055888</v>
      </c>
      <c r="E38" s="107">
        <v>644.93</v>
      </c>
      <c r="F38" s="110"/>
      <c r="G38" s="110">
        <v>8</v>
      </c>
      <c r="H38" s="107">
        <v>3.31</v>
      </c>
      <c r="I38" s="145">
        <v>5</v>
      </c>
      <c r="J38" s="107">
        <v>0.68</v>
      </c>
      <c r="K38" s="147">
        <v>2</v>
      </c>
      <c r="L38" s="107">
        <v>0.04</v>
      </c>
      <c r="M38" s="110"/>
      <c r="N38" s="109">
        <v>0</v>
      </c>
      <c r="O38" s="107">
        <v>0</v>
      </c>
      <c r="P38" s="110">
        <v>0</v>
      </c>
      <c r="Q38" s="148">
        <v>0</v>
      </c>
      <c r="R38" s="110">
        <v>15</v>
      </c>
      <c r="S38" s="107">
        <v>0.04</v>
      </c>
      <c r="T38" s="110">
        <v>3</v>
      </c>
      <c r="U38" s="107">
        <v>0.21</v>
      </c>
      <c r="V38" s="110">
        <v>16</v>
      </c>
      <c r="W38" s="107">
        <v>8.29</v>
      </c>
      <c r="X38" s="107">
        <f>C38-C37</f>
        <v>-4.430000000000007</v>
      </c>
      <c r="Z38" s="2"/>
    </row>
    <row r="39" spans="1:26" s="9" customFormat="1" ht="19.5" customHeight="1">
      <c r="A39" s="143">
        <v>2014</v>
      </c>
      <c r="B39" s="6">
        <f>B51</f>
        <v>284</v>
      </c>
      <c r="C39" s="12">
        <f>C51</f>
        <v>336.59918594</v>
      </c>
      <c r="D39" s="7">
        <f>100*(C39-C38)/C38</f>
        <v>13.2644141395787</v>
      </c>
      <c r="E39" s="7">
        <f>E51</f>
        <v>893.017926844</v>
      </c>
      <c r="F39" s="6"/>
      <c r="G39" s="6">
        <f aca="true" t="shared" si="3" ref="G39:L39">SUM(G40:G51)</f>
        <v>79</v>
      </c>
      <c r="H39" s="6">
        <f t="shared" si="3"/>
        <v>79.58</v>
      </c>
      <c r="I39" s="6">
        <f t="shared" si="3"/>
        <v>40</v>
      </c>
      <c r="J39" s="6">
        <f t="shared" si="3"/>
        <v>4.126199999999999</v>
      </c>
      <c r="K39" s="6">
        <f>SUM(K40:K51)</f>
        <v>44</v>
      </c>
      <c r="L39" s="6">
        <f t="shared" si="3"/>
        <v>1.62</v>
      </c>
      <c r="M39" s="8"/>
      <c r="N39" s="6">
        <f aca="true" t="shared" si="4" ref="N39:X39">SUM(N40:N51)</f>
        <v>7</v>
      </c>
      <c r="O39" s="6">
        <f t="shared" si="4"/>
        <v>0.21</v>
      </c>
      <c r="P39" s="6">
        <f t="shared" si="4"/>
        <v>1</v>
      </c>
      <c r="Q39" s="6">
        <f t="shared" si="4"/>
        <v>0.04</v>
      </c>
      <c r="R39" s="6">
        <f t="shared" si="4"/>
        <v>155</v>
      </c>
      <c r="S39" s="7">
        <f t="shared" si="4"/>
        <v>0.64248856</v>
      </c>
      <c r="T39" s="6">
        <f t="shared" si="4"/>
        <v>18</v>
      </c>
      <c r="U39" s="7">
        <f t="shared" si="4"/>
        <v>3.93424346</v>
      </c>
      <c r="V39" s="6">
        <f t="shared" si="4"/>
        <v>56</v>
      </c>
      <c r="W39" s="7">
        <f t="shared" si="4"/>
        <v>42.8695</v>
      </c>
      <c r="X39" s="7">
        <f t="shared" si="4"/>
        <v>42.079185939999945</v>
      </c>
      <c r="Z39" s="11"/>
    </row>
    <row r="40" spans="1:26" s="1" customFormat="1" ht="18.75" customHeight="1" hidden="1">
      <c r="A40" s="144" t="s">
        <v>79</v>
      </c>
      <c r="B40" s="145">
        <v>260</v>
      </c>
      <c r="C40" s="149">
        <v>297.27</v>
      </c>
      <c r="D40" s="146">
        <v>0.03</v>
      </c>
      <c r="E40" s="107">
        <v>594.08</v>
      </c>
      <c r="F40" s="110"/>
      <c r="G40" s="110">
        <v>4</v>
      </c>
      <c r="H40" s="107">
        <v>1.52</v>
      </c>
      <c r="I40" s="145">
        <v>6</v>
      </c>
      <c r="J40" s="107">
        <v>0.65</v>
      </c>
      <c r="K40" s="147">
        <v>1</v>
      </c>
      <c r="L40" s="107">
        <v>0.01</v>
      </c>
      <c r="M40" s="110"/>
      <c r="N40" s="109">
        <v>0</v>
      </c>
      <c r="O40" s="107">
        <v>0</v>
      </c>
      <c r="P40" s="110">
        <v>0</v>
      </c>
      <c r="Q40" s="148">
        <v>0</v>
      </c>
      <c r="R40" s="110">
        <v>10</v>
      </c>
      <c r="S40" s="107">
        <v>0.01</v>
      </c>
      <c r="T40" s="110">
        <v>1</v>
      </c>
      <c r="U40" s="107">
        <v>0.01</v>
      </c>
      <c r="V40" s="110">
        <v>5</v>
      </c>
      <c r="W40" s="107">
        <v>2.09</v>
      </c>
      <c r="X40" s="107">
        <v>0.08999999999997499</v>
      </c>
      <c r="Z40" s="2"/>
    </row>
    <row r="41" spans="1:26" s="1" customFormat="1" ht="18.75" customHeight="1" hidden="1">
      <c r="A41" s="144" t="s">
        <v>80</v>
      </c>
      <c r="B41" s="145">
        <v>260</v>
      </c>
      <c r="C41" s="149">
        <v>297.97</v>
      </c>
      <c r="D41" s="146">
        <v>0.23</v>
      </c>
      <c r="E41" s="107">
        <v>669.78</v>
      </c>
      <c r="F41" s="110"/>
      <c r="G41" s="110">
        <v>3</v>
      </c>
      <c r="H41" s="107">
        <v>2.2</v>
      </c>
      <c r="I41" s="145">
        <v>3</v>
      </c>
      <c r="J41" s="107">
        <v>0.14</v>
      </c>
      <c r="K41" s="147">
        <v>0</v>
      </c>
      <c r="L41" s="107">
        <v>0</v>
      </c>
      <c r="M41" s="110"/>
      <c r="N41" s="109">
        <v>0</v>
      </c>
      <c r="O41" s="107">
        <v>0</v>
      </c>
      <c r="P41" s="110">
        <v>0</v>
      </c>
      <c r="Q41" s="148">
        <v>0</v>
      </c>
      <c r="R41" s="110">
        <v>12</v>
      </c>
      <c r="S41" s="107">
        <v>0.03</v>
      </c>
      <c r="T41" s="110">
        <v>0</v>
      </c>
      <c r="U41" s="107">
        <v>0</v>
      </c>
      <c r="V41" s="110">
        <v>3</v>
      </c>
      <c r="W41" s="107">
        <v>1.67</v>
      </c>
      <c r="X41" s="107">
        <v>0.7000000000000455</v>
      </c>
      <c r="Z41" s="2"/>
    </row>
    <row r="42" spans="1:26" s="1" customFormat="1" ht="18.75" customHeight="1" hidden="1">
      <c r="A42" s="144" t="s">
        <v>81</v>
      </c>
      <c r="B42" s="145">
        <v>256</v>
      </c>
      <c r="C42" s="149">
        <v>298.07</v>
      </c>
      <c r="D42" s="146">
        <v>0.03</v>
      </c>
      <c r="E42" s="107">
        <v>691</v>
      </c>
      <c r="F42" s="110"/>
      <c r="G42" s="110">
        <v>3</v>
      </c>
      <c r="H42" s="107">
        <v>3.42</v>
      </c>
      <c r="I42" s="145">
        <v>5</v>
      </c>
      <c r="J42" s="107">
        <v>0.34</v>
      </c>
      <c r="K42" s="147">
        <v>0</v>
      </c>
      <c r="L42" s="107">
        <v>0</v>
      </c>
      <c r="M42" s="110"/>
      <c r="N42" s="109">
        <v>0</v>
      </c>
      <c r="O42" s="107">
        <v>0</v>
      </c>
      <c r="P42" s="110">
        <v>0</v>
      </c>
      <c r="Q42" s="148">
        <v>0</v>
      </c>
      <c r="R42" s="110">
        <v>11</v>
      </c>
      <c r="S42" s="107">
        <v>0.02</v>
      </c>
      <c r="T42" s="110">
        <v>1</v>
      </c>
      <c r="U42" s="107">
        <v>0.24</v>
      </c>
      <c r="V42" s="110">
        <v>7</v>
      </c>
      <c r="W42" s="107">
        <v>3.44</v>
      </c>
      <c r="X42" s="107">
        <v>0.0999999999999659</v>
      </c>
      <c r="Z42" s="2"/>
    </row>
    <row r="43" spans="1:26" s="1" customFormat="1" ht="18.75" customHeight="1" hidden="1">
      <c r="A43" s="144" t="s">
        <v>82</v>
      </c>
      <c r="B43" s="145">
        <v>253</v>
      </c>
      <c r="C43" s="149">
        <v>290.19</v>
      </c>
      <c r="D43" s="146">
        <v>-2.64</v>
      </c>
      <c r="E43" s="107">
        <v>653.84</v>
      </c>
      <c r="F43" s="110"/>
      <c r="G43" s="110">
        <v>1</v>
      </c>
      <c r="H43" s="107">
        <v>0.44</v>
      </c>
      <c r="I43" s="145">
        <v>6</v>
      </c>
      <c r="J43" s="107">
        <v>1.01</v>
      </c>
      <c r="K43" s="147">
        <v>0</v>
      </c>
      <c r="L43" s="107">
        <v>0</v>
      </c>
      <c r="M43" s="110"/>
      <c r="N43" s="109">
        <v>0</v>
      </c>
      <c r="O43" s="107">
        <v>0</v>
      </c>
      <c r="P43" s="110">
        <v>0</v>
      </c>
      <c r="Q43" s="148">
        <v>0</v>
      </c>
      <c r="R43" s="110">
        <v>15</v>
      </c>
      <c r="S43" s="107">
        <v>0.03</v>
      </c>
      <c r="T43" s="110">
        <v>0</v>
      </c>
      <c r="U43" s="107">
        <v>0</v>
      </c>
      <c r="V43" s="110">
        <v>4</v>
      </c>
      <c r="W43" s="107">
        <v>9.36</v>
      </c>
      <c r="X43" s="107">
        <v>-7.8799999999999955</v>
      </c>
      <c r="Z43" s="2"/>
    </row>
    <row r="44" spans="1:26" s="1" customFormat="1" ht="18.75" customHeight="1" hidden="1">
      <c r="A44" s="144" t="s">
        <v>88</v>
      </c>
      <c r="B44" s="145">
        <v>250</v>
      </c>
      <c r="C44" s="149">
        <v>288.98</v>
      </c>
      <c r="D44" s="146">
        <v>-0.42</v>
      </c>
      <c r="E44" s="107">
        <v>712.53</v>
      </c>
      <c r="F44" s="110"/>
      <c r="G44" s="110">
        <v>1</v>
      </c>
      <c r="H44" s="107">
        <v>0.29</v>
      </c>
      <c r="I44" s="145">
        <v>2</v>
      </c>
      <c r="J44" s="107">
        <v>0.24</v>
      </c>
      <c r="K44" s="147">
        <v>0</v>
      </c>
      <c r="L44" s="107">
        <v>0</v>
      </c>
      <c r="M44" s="110"/>
      <c r="N44" s="109">
        <v>0</v>
      </c>
      <c r="O44" s="107">
        <v>0</v>
      </c>
      <c r="P44" s="110">
        <v>0</v>
      </c>
      <c r="Q44" s="148">
        <v>0</v>
      </c>
      <c r="R44" s="110">
        <v>10</v>
      </c>
      <c r="S44" s="107">
        <v>0.01</v>
      </c>
      <c r="T44" s="110">
        <v>0</v>
      </c>
      <c r="U44" s="107">
        <v>0</v>
      </c>
      <c r="V44" s="110">
        <v>4</v>
      </c>
      <c r="W44" s="107">
        <v>1.75</v>
      </c>
      <c r="X44" s="107">
        <v>-1.2099999999999795</v>
      </c>
      <c r="Z44" s="2"/>
    </row>
    <row r="45" spans="1:26" s="1" customFormat="1" ht="18.75" customHeight="1" hidden="1">
      <c r="A45" s="144" t="s">
        <v>89</v>
      </c>
      <c r="B45" s="145">
        <v>254</v>
      </c>
      <c r="C45" s="149">
        <v>290.73</v>
      </c>
      <c r="D45" s="146">
        <v>0.5955782407086995</v>
      </c>
      <c r="E45" s="107">
        <v>764.08</v>
      </c>
      <c r="F45" s="110"/>
      <c r="G45" s="110">
        <v>4</v>
      </c>
      <c r="H45" s="107">
        <v>1.69</v>
      </c>
      <c r="I45" s="145">
        <v>1</v>
      </c>
      <c r="J45" s="107">
        <v>0.05</v>
      </c>
      <c r="K45" s="147">
        <v>0</v>
      </c>
      <c r="L45" s="107">
        <v>0</v>
      </c>
      <c r="M45" s="110"/>
      <c r="N45" s="109">
        <v>0</v>
      </c>
      <c r="O45" s="107">
        <v>0</v>
      </c>
      <c r="P45" s="110">
        <v>0</v>
      </c>
      <c r="Q45" s="148">
        <v>0</v>
      </c>
      <c r="R45" s="110">
        <v>2</v>
      </c>
      <c r="S45" s="107">
        <v>0.01</v>
      </c>
      <c r="T45" s="110">
        <v>1</v>
      </c>
      <c r="U45" s="107">
        <v>0</v>
      </c>
      <c r="V45" s="110">
        <v>0</v>
      </c>
      <c r="W45" s="107">
        <v>0</v>
      </c>
      <c r="X45" s="107">
        <v>1.75</v>
      </c>
      <c r="Z45" s="2"/>
    </row>
    <row r="46" spans="1:26" s="1" customFormat="1" ht="18.75" customHeight="1" hidden="1">
      <c r="A46" s="144" t="s">
        <v>83</v>
      </c>
      <c r="B46" s="145">
        <v>256</v>
      </c>
      <c r="C46" s="149">
        <v>283.19</v>
      </c>
      <c r="D46" s="146">
        <v>-2.603471605957424</v>
      </c>
      <c r="E46" s="107">
        <v>741.6</v>
      </c>
      <c r="F46" s="110"/>
      <c r="G46" s="110">
        <v>8</v>
      </c>
      <c r="H46" s="107">
        <v>3.31</v>
      </c>
      <c r="I46" s="145">
        <v>3</v>
      </c>
      <c r="J46" s="107">
        <v>0.25</v>
      </c>
      <c r="K46" s="147">
        <v>2</v>
      </c>
      <c r="L46" s="107">
        <v>0.17</v>
      </c>
      <c r="M46" s="110"/>
      <c r="N46" s="109">
        <v>1</v>
      </c>
      <c r="O46" s="107">
        <v>0.03</v>
      </c>
      <c r="P46" s="110">
        <v>0</v>
      </c>
      <c r="Q46" s="148">
        <v>0</v>
      </c>
      <c r="R46" s="110">
        <v>15</v>
      </c>
      <c r="S46" s="107">
        <v>0.01</v>
      </c>
      <c r="T46" s="110">
        <v>0</v>
      </c>
      <c r="U46" s="107">
        <v>0</v>
      </c>
      <c r="V46" s="110">
        <v>6</v>
      </c>
      <c r="W46" s="107">
        <v>11.31</v>
      </c>
      <c r="X46" s="107">
        <v>-7.5400000000000205</v>
      </c>
      <c r="Z46" s="2"/>
    </row>
    <row r="47" spans="1:26" s="1" customFormat="1" ht="18.75" customHeight="1" hidden="1">
      <c r="A47" s="144" t="s">
        <v>91</v>
      </c>
      <c r="B47" s="145">
        <v>255</v>
      </c>
      <c r="C47" s="149">
        <v>283.9</v>
      </c>
      <c r="D47" s="146">
        <v>0.25071506762243706</v>
      </c>
      <c r="E47" s="107">
        <v>705.35</v>
      </c>
      <c r="F47" s="110"/>
      <c r="G47" s="110">
        <v>2</v>
      </c>
      <c r="H47" s="107">
        <v>0.75</v>
      </c>
      <c r="I47" s="145">
        <v>3</v>
      </c>
      <c r="J47" s="107">
        <v>0.71</v>
      </c>
      <c r="K47" s="147">
        <v>7</v>
      </c>
      <c r="L47" s="107">
        <v>0.29</v>
      </c>
      <c r="M47" s="110"/>
      <c r="N47" s="109">
        <v>3</v>
      </c>
      <c r="O47" s="107">
        <v>0.08</v>
      </c>
      <c r="P47" s="110">
        <v>1</v>
      </c>
      <c r="Q47" s="148">
        <v>0.04</v>
      </c>
      <c r="R47" s="110">
        <v>18</v>
      </c>
      <c r="S47" s="107">
        <v>0.18</v>
      </c>
      <c r="T47" s="110">
        <v>2</v>
      </c>
      <c r="U47" s="107">
        <v>0.49</v>
      </c>
      <c r="V47" s="110">
        <v>3</v>
      </c>
      <c r="W47" s="107">
        <v>0.85</v>
      </c>
      <c r="X47" s="107">
        <v>0.7099999999999795</v>
      </c>
      <c r="Z47" s="2"/>
    </row>
    <row r="48" spans="1:26" s="1" customFormat="1" ht="18.75" customHeight="1" hidden="1">
      <c r="A48" s="144" t="s">
        <v>84</v>
      </c>
      <c r="B48" s="145">
        <v>262</v>
      </c>
      <c r="C48" s="149">
        <v>329.85</v>
      </c>
      <c r="D48" s="146">
        <v>16.185276505811924</v>
      </c>
      <c r="E48" s="107">
        <v>900.92</v>
      </c>
      <c r="F48" s="110"/>
      <c r="G48" s="110">
        <v>11</v>
      </c>
      <c r="H48" s="107">
        <v>47.86</v>
      </c>
      <c r="I48" s="145">
        <v>2</v>
      </c>
      <c r="J48" s="107">
        <v>0.11</v>
      </c>
      <c r="K48" s="147">
        <v>9</v>
      </c>
      <c r="L48" s="107">
        <v>0.23</v>
      </c>
      <c r="M48" s="110"/>
      <c r="N48" s="109">
        <v>1</v>
      </c>
      <c r="O48" s="107">
        <v>0.04</v>
      </c>
      <c r="P48" s="110">
        <v>0</v>
      </c>
      <c r="Q48" s="148">
        <v>0</v>
      </c>
      <c r="R48" s="110">
        <v>20</v>
      </c>
      <c r="S48" s="107">
        <v>0.11</v>
      </c>
      <c r="T48" s="110">
        <v>3</v>
      </c>
      <c r="U48" s="107">
        <v>0.08</v>
      </c>
      <c r="V48" s="110">
        <v>4</v>
      </c>
      <c r="W48" s="107">
        <v>2.32</v>
      </c>
      <c r="X48" s="107">
        <v>45.950000000000045</v>
      </c>
      <c r="Z48" s="2"/>
    </row>
    <row r="49" spans="1:26" s="1" customFormat="1" ht="18.75" customHeight="1" hidden="1">
      <c r="A49" s="144" t="s">
        <v>85</v>
      </c>
      <c r="B49" s="145">
        <v>269</v>
      </c>
      <c r="C49" s="149">
        <v>332.51</v>
      </c>
      <c r="D49" s="146">
        <v>0.806427163862352</v>
      </c>
      <c r="E49" s="107">
        <v>876.88</v>
      </c>
      <c r="F49" s="110"/>
      <c r="G49" s="110">
        <v>12</v>
      </c>
      <c r="H49" s="107">
        <v>7.16</v>
      </c>
      <c r="I49" s="145">
        <v>2</v>
      </c>
      <c r="J49" s="107">
        <v>0.15</v>
      </c>
      <c r="K49" s="147">
        <v>22</v>
      </c>
      <c r="L49" s="107">
        <v>0.82</v>
      </c>
      <c r="M49" s="110"/>
      <c r="N49" s="109">
        <v>0</v>
      </c>
      <c r="O49" s="107">
        <v>0</v>
      </c>
      <c r="P49" s="110">
        <v>0</v>
      </c>
      <c r="Q49" s="148">
        <v>0</v>
      </c>
      <c r="R49" s="110">
        <v>16</v>
      </c>
      <c r="S49" s="107">
        <v>0.18</v>
      </c>
      <c r="T49" s="110">
        <v>4</v>
      </c>
      <c r="U49" s="107">
        <v>3.08</v>
      </c>
      <c r="V49" s="110">
        <v>5</v>
      </c>
      <c r="W49" s="107">
        <v>2.57</v>
      </c>
      <c r="X49" s="107">
        <v>2.659999999999968</v>
      </c>
      <c r="Z49" s="2"/>
    </row>
    <row r="50" spans="1:26" s="1" customFormat="1" ht="18.75" customHeight="1" hidden="1">
      <c r="A50" s="109" t="s">
        <v>92</v>
      </c>
      <c r="B50" s="109">
        <v>275</v>
      </c>
      <c r="C50" s="107">
        <v>334.99</v>
      </c>
      <c r="D50" s="107">
        <f>100*(C50-C49)/C49</f>
        <v>0.7458422303088684</v>
      </c>
      <c r="E50" s="107">
        <v>887.06</v>
      </c>
      <c r="F50" s="110"/>
      <c r="G50" s="108">
        <v>11</v>
      </c>
      <c r="H50" s="107">
        <v>4.03</v>
      </c>
      <c r="I50" s="109">
        <v>4</v>
      </c>
      <c r="J50" s="107">
        <v>0.19</v>
      </c>
      <c r="K50" s="109">
        <v>2</v>
      </c>
      <c r="L50" s="107">
        <v>0.05</v>
      </c>
      <c r="M50" s="110"/>
      <c r="N50" s="109">
        <v>2</v>
      </c>
      <c r="O50" s="107">
        <v>0.06</v>
      </c>
      <c r="P50" s="110">
        <v>0</v>
      </c>
      <c r="Q50" s="148">
        <v>0</v>
      </c>
      <c r="R50" s="110">
        <v>14</v>
      </c>
      <c r="S50" s="107">
        <v>0.03</v>
      </c>
      <c r="T50" s="110">
        <v>2</v>
      </c>
      <c r="U50" s="107">
        <v>0.02</v>
      </c>
      <c r="V50" s="110">
        <v>5</v>
      </c>
      <c r="W50" s="107">
        <v>1.86</v>
      </c>
      <c r="X50" s="107">
        <f>C50-C48</f>
        <v>5.139999999999986</v>
      </c>
      <c r="Z50" s="2"/>
    </row>
    <row r="51" spans="1:26" s="1" customFormat="1" ht="18.75" customHeight="1" hidden="1">
      <c r="A51" s="109" t="s">
        <v>93</v>
      </c>
      <c r="B51" s="109">
        <v>284</v>
      </c>
      <c r="C51" s="107">
        <v>336.59918594</v>
      </c>
      <c r="D51" s="107">
        <f>100*(C51-C50)/C50</f>
        <v>0.48036835129406097</v>
      </c>
      <c r="E51" s="107">
        <v>893.017926844</v>
      </c>
      <c r="F51" s="110"/>
      <c r="G51" s="108">
        <v>19</v>
      </c>
      <c r="H51" s="107">
        <v>6.91</v>
      </c>
      <c r="I51" s="109">
        <v>3</v>
      </c>
      <c r="J51" s="107">
        <v>0.2862</v>
      </c>
      <c r="K51" s="109">
        <v>1</v>
      </c>
      <c r="L51" s="107">
        <v>0.05</v>
      </c>
      <c r="M51" s="110"/>
      <c r="N51" s="109">
        <v>0</v>
      </c>
      <c r="O51" s="107">
        <v>0</v>
      </c>
      <c r="P51" s="110">
        <v>0</v>
      </c>
      <c r="Q51" s="148">
        <v>0</v>
      </c>
      <c r="R51" s="110">
        <v>12</v>
      </c>
      <c r="S51" s="107">
        <v>0.02248856</v>
      </c>
      <c r="T51" s="110">
        <v>4</v>
      </c>
      <c r="U51" s="107">
        <v>0.01424346</v>
      </c>
      <c r="V51" s="110">
        <v>10</v>
      </c>
      <c r="W51" s="107">
        <v>5.6495</v>
      </c>
      <c r="X51" s="107">
        <f>C51-C50</f>
        <v>1.6091859399999748</v>
      </c>
      <c r="Z51" s="2"/>
    </row>
    <row r="52" spans="1:26" s="1" customFormat="1" ht="18.75" customHeight="1">
      <c r="A52" s="143">
        <v>2015</v>
      </c>
      <c r="B52" s="150">
        <f>B64</f>
        <v>284</v>
      </c>
      <c r="C52" s="151">
        <f>C64</f>
        <v>300.88053741</v>
      </c>
      <c r="D52" s="7">
        <f>100*(C52-C51)/C51</f>
        <v>-10.611626534464339</v>
      </c>
      <c r="E52" s="151">
        <f>E64</f>
        <v>900.189813084</v>
      </c>
      <c r="F52" s="110"/>
      <c r="G52" s="6">
        <f>SUM(G53:G64)</f>
        <v>65</v>
      </c>
      <c r="H52" s="7">
        <f>SUM(H53:H64)</f>
        <v>47.48182381</v>
      </c>
      <c r="I52" s="6">
        <f>SUM(I53:I64)</f>
        <v>36</v>
      </c>
      <c r="J52" s="7">
        <f>SUM(J53:J64)</f>
        <v>4.61456</v>
      </c>
      <c r="K52" s="6">
        <f>SUM(K53:K64)</f>
        <v>54</v>
      </c>
      <c r="L52" s="7">
        <v>4.24</v>
      </c>
      <c r="M52" s="147"/>
      <c r="N52" s="6">
        <f>SUM(N53:N64)</f>
        <v>5</v>
      </c>
      <c r="O52" s="7">
        <f>SUM(O53:O64)</f>
        <v>0.184</v>
      </c>
      <c r="P52" s="6">
        <f>SUM(P53:P64)</f>
        <v>0</v>
      </c>
      <c r="Q52" s="7">
        <f>SUM(Q53:Q64)</f>
        <v>0</v>
      </c>
      <c r="R52" s="6">
        <f>SUM(R53:R64)</f>
        <v>143</v>
      </c>
      <c r="S52" s="7">
        <v>0.74</v>
      </c>
      <c r="T52" s="6">
        <f>SUM(T53:T64)</f>
        <v>30</v>
      </c>
      <c r="U52" s="7">
        <f>SUM(U53:U64)</f>
        <v>42.869581200000006</v>
      </c>
      <c r="V52" s="6">
        <f>SUM(V53:V64)</f>
        <v>65</v>
      </c>
      <c r="W52" s="7">
        <f>SUM(W53:W64)</f>
        <v>50.10726493</v>
      </c>
      <c r="X52" s="7">
        <v>-35.73</v>
      </c>
      <c r="Z52" s="2"/>
    </row>
    <row r="53" spans="1:26" s="1" customFormat="1" ht="18.75" customHeight="1" hidden="1">
      <c r="A53" s="109" t="s">
        <v>95</v>
      </c>
      <c r="B53" s="109">
        <v>286</v>
      </c>
      <c r="C53" s="107">
        <v>338.62484534</v>
      </c>
      <c r="D53" s="107">
        <f>100*(C53-C51)/C51</f>
        <v>0.6018016336976751</v>
      </c>
      <c r="E53" s="107">
        <v>928.005904158</v>
      </c>
      <c r="F53" s="110"/>
      <c r="G53" s="108">
        <v>7</v>
      </c>
      <c r="H53" s="107">
        <v>3.63</v>
      </c>
      <c r="I53" s="109">
        <v>5</v>
      </c>
      <c r="J53" s="107">
        <v>0.29606</v>
      </c>
      <c r="K53" s="109">
        <v>0</v>
      </c>
      <c r="L53" s="107">
        <v>0</v>
      </c>
      <c r="M53" s="110"/>
      <c r="N53" s="109">
        <v>0</v>
      </c>
      <c r="O53" s="107">
        <v>0</v>
      </c>
      <c r="P53" s="110">
        <v>0</v>
      </c>
      <c r="Q53" s="148">
        <v>0</v>
      </c>
      <c r="R53" s="110">
        <v>15</v>
      </c>
      <c r="S53" s="107">
        <v>0.0135689</v>
      </c>
      <c r="T53" s="110">
        <v>0</v>
      </c>
      <c r="U53" s="107">
        <v>0</v>
      </c>
      <c r="V53" s="110">
        <v>5</v>
      </c>
      <c r="W53" s="107">
        <v>1.917</v>
      </c>
      <c r="X53" s="107">
        <v>2.02</v>
      </c>
      <c r="Z53" s="2"/>
    </row>
    <row r="54" spans="1:26" s="1" customFormat="1" ht="18.75" customHeight="1" hidden="1">
      <c r="A54" s="109" t="s">
        <v>80</v>
      </c>
      <c r="B54" s="109">
        <v>288</v>
      </c>
      <c r="C54" s="107">
        <v>339.69435468</v>
      </c>
      <c r="D54" s="107">
        <f>100*(C54-C53)/C53</f>
        <v>0.31583900434894907</v>
      </c>
      <c r="E54" s="107">
        <v>962.182620516</v>
      </c>
      <c r="F54" s="110"/>
      <c r="G54" s="108">
        <v>3</v>
      </c>
      <c r="H54" s="107">
        <v>1.58</v>
      </c>
      <c r="I54" s="109">
        <v>0</v>
      </c>
      <c r="J54" s="107">
        <v>0</v>
      </c>
      <c r="K54" s="109">
        <v>0</v>
      </c>
      <c r="L54" s="107">
        <v>0</v>
      </c>
      <c r="M54" s="110"/>
      <c r="N54" s="109">
        <v>0</v>
      </c>
      <c r="O54" s="107">
        <v>0</v>
      </c>
      <c r="P54" s="110">
        <v>0</v>
      </c>
      <c r="Q54" s="148">
        <v>0</v>
      </c>
      <c r="R54" s="110">
        <v>14</v>
      </c>
      <c r="S54" s="107">
        <v>0.02</v>
      </c>
      <c r="T54" s="110">
        <v>3</v>
      </c>
      <c r="U54" s="107">
        <v>0.2193302</v>
      </c>
      <c r="V54" s="110">
        <v>1</v>
      </c>
      <c r="W54" s="107">
        <v>0.31</v>
      </c>
      <c r="X54" s="107">
        <v>1.06950934</v>
      </c>
      <c r="Z54" s="2"/>
    </row>
    <row r="55" spans="1:26" s="1" customFormat="1" ht="18.75" customHeight="1" hidden="1">
      <c r="A55" s="109" t="s">
        <v>81</v>
      </c>
      <c r="B55" s="109">
        <v>287</v>
      </c>
      <c r="C55" s="107">
        <v>336.99132858999997</v>
      </c>
      <c r="D55" s="107">
        <f>100*(C55-C54)/C54</f>
        <v>-0.7957229941446483</v>
      </c>
      <c r="E55" s="107">
        <v>899.773455367</v>
      </c>
      <c r="F55" s="110"/>
      <c r="G55" s="108">
        <v>5</v>
      </c>
      <c r="H55" s="107">
        <v>2.37</v>
      </c>
      <c r="I55" s="109">
        <v>6</v>
      </c>
      <c r="J55" s="107">
        <v>0.8369</v>
      </c>
      <c r="K55" s="109">
        <v>0</v>
      </c>
      <c r="L55" s="107">
        <v>0</v>
      </c>
      <c r="M55" s="110"/>
      <c r="N55" s="109">
        <v>0</v>
      </c>
      <c r="O55" s="107">
        <v>0</v>
      </c>
      <c r="P55" s="110">
        <v>0</v>
      </c>
      <c r="Q55" s="148">
        <v>0</v>
      </c>
      <c r="R55" s="110">
        <v>17</v>
      </c>
      <c r="S55" s="107">
        <v>0.01820293</v>
      </c>
      <c r="T55" s="110">
        <v>4</v>
      </c>
      <c r="U55" s="107">
        <v>0.00777</v>
      </c>
      <c r="V55" s="110">
        <v>6</v>
      </c>
      <c r="W55" s="107">
        <v>5.9164</v>
      </c>
      <c r="X55" s="107">
        <v>-2.70302609</v>
      </c>
      <c r="Z55" s="2"/>
    </row>
    <row r="56" spans="1:26" s="1" customFormat="1" ht="18.75" customHeight="1" hidden="1">
      <c r="A56" s="109" t="s">
        <v>76</v>
      </c>
      <c r="B56" s="109">
        <v>287</v>
      </c>
      <c r="C56" s="107">
        <v>346.47166683</v>
      </c>
      <c r="D56" s="107">
        <f>100*(C56-C55)/C55</f>
        <v>2.813229135499293</v>
      </c>
      <c r="E56" s="107">
        <v>906.43608414</v>
      </c>
      <c r="F56" s="110"/>
      <c r="G56" s="108">
        <v>4</v>
      </c>
      <c r="H56" s="107">
        <v>13.2789788</v>
      </c>
      <c r="I56" s="109">
        <v>2</v>
      </c>
      <c r="J56" s="107">
        <v>0.04</v>
      </c>
      <c r="K56" s="109">
        <v>0</v>
      </c>
      <c r="L56" s="107">
        <v>0</v>
      </c>
      <c r="M56" s="110"/>
      <c r="N56" s="109">
        <v>0</v>
      </c>
      <c r="O56" s="107">
        <v>0</v>
      </c>
      <c r="P56" s="110">
        <v>0</v>
      </c>
      <c r="Q56" s="148">
        <v>0</v>
      </c>
      <c r="R56" s="110">
        <v>17</v>
      </c>
      <c r="S56" s="107">
        <v>0.03003906</v>
      </c>
      <c r="T56" s="110">
        <v>0</v>
      </c>
      <c r="U56" s="107">
        <v>0</v>
      </c>
      <c r="V56" s="110">
        <v>4</v>
      </c>
      <c r="W56" s="107">
        <v>3.8747</v>
      </c>
      <c r="X56" s="107">
        <v>9.48</v>
      </c>
      <c r="Z56" s="2"/>
    </row>
    <row r="57" spans="1:26" s="1" customFormat="1" ht="18.75" customHeight="1" hidden="1">
      <c r="A57" s="109" t="s">
        <v>77</v>
      </c>
      <c r="B57" s="109">
        <v>286</v>
      </c>
      <c r="C57" s="107">
        <v>346.53617222</v>
      </c>
      <c r="D57" s="107">
        <f>100*(C57-C56)/C56</f>
        <v>0.018617796540249955</v>
      </c>
      <c r="E57" s="107">
        <v>887.169248041</v>
      </c>
      <c r="F57" s="110"/>
      <c r="G57" s="108">
        <v>3</v>
      </c>
      <c r="H57" s="107">
        <v>0.7</v>
      </c>
      <c r="I57" s="109">
        <v>3</v>
      </c>
      <c r="J57" s="107">
        <v>0.0725</v>
      </c>
      <c r="K57" s="109">
        <v>0</v>
      </c>
      <c r="L57" s="107">
        <v>0</v>
      </c>
      <c r="M57" s="110"/>
      <c r="N57" s="109">
        <v>0</v>
      </c>
      <c r="O57" s="107">
        <v>0</v>
      </c>
      <c r="P57" s="110">
        <v>0</v>
      </c>
      <c r="Q57" s="148">
        <v>0</v>
      </c>
      <c r="R57" s="110">
        <v>10</v>
      </c>
      <c r="S57" s="107">
        <v>0.46183354</v>
      </c>
      <c r="T57" s="110">
        <v>3</v>
      </c>
      <c r="U57" s="107">
        <v>0.010855</v>
      </c>
      <c r="V57" s="110">
        <v>4</v>
      </c>
      <c r="W57" s="107">
        <v>1.15</v>
      </c>
      <c r="X57" s="107">
        <v>0.07</v>
      </c>
      <c r="Z57" s="2"/>
    </row>
    <row r="58" spans="1:26" s="1" customFormat="1" ht="18.75" customHeight="1" hidden="1">
      <c r="A58" s="109" t="s">
        <v>89</v>
      </c>
      <c r="B58" s="109">
        <v>292</v>
      </c>
      <c r="C58" s="107">
        <v>351.10380716000003</v>
      </c>
      <c r="D58" s="107">
        <v>1.3180831630760386</v>
      </c>
      <c r="E58" s="107">
        <v>884.758725314</v>
      </c>
      <c r="F58" s="110"/>
      <c r="G58" s="108">
        <v>8</v>
      </c>
      <c r="H58" s="107">
        <v>5.02</v>
      </c>
      <c r="I58" s="109">
        <v>3</v>
      </c>
      <c r="J58" s="107">
        <v>0.28</v>
      </c>
      <c r="K58" s="109">
        <v>1</v>
      </c>
      <c r="L58" s="107">
        <v>0.01</v>
      </c>
      <c r="M58" s="110"/>
      <c r="N58" s="109">
        <v>0</v>
      </c>
      <c r="O58" s="107">
        <v>0</v>
      </c>
      <c r="P58" s="110">
        <v>0</v>
      </c>
      <c r="Q58" s="148">
        <v>0</v>
      </c>
      <c r="R58" s="110">
        <v>1</v>
      </c>
      <c r="S58" s="107">
        <v>6E-05</v>
      </c>
      <c r="T58" s="110">
        <v>1</v>
      </c>
      <c r="U58" s="107">
        <v>0.000325</v>
      </c>
      <c r="V58" s="110">
        <v>2</v>
      </c>
      <c r="W58" s="107">
        <v>0.7543</v>
      </c>
      <c r="X58" s="107">
        <v>4.555435</v>
      </c>
      <c r="Z58" s="2"/>
    </row>
    <row r="59" spans="1:26" s="1" customFormat="1" ht="19.5" customHeight="1" hidden="1">
      <c r="A59" s="109" t="s">
        <v>83</v>
      </c>
      <c r="B59" s="109">
        <v>290</v>
      </c>
      <c r="C59" s="107">
        <v>349.77686341</v>
      </c>
      <c r="D59" s="107">
        <v>-0.3779348793547428</v>
      </c>
      <c r="E59" s="107">
        <v>833.926944341</v>
      </c>
      <c r="F59" s="110"/>
      <c r="G59" s="108">
        <v>8</v>
      </c>
      <c r="H59" s="107">
        <v>4.56</v>
      </c>
      <c r="I59" s="109">
        <v>3</v>
      </c>
      <c r="J59" s="107">
        <v>0.145</v>
      </c>
      <c r="K59" s="109">
        <v>2</v>
      </c>
      <c r="L59" s="107">
        <v>0.205</v>
      </c>
      <c r="M59" s="110"/>
      <c r="N59" s="109">
        <v>0</v>
      </c>
      <c r="O59" s="107">
        <v>0</v>
      </c>
      <c r="P59" s="110">
        <v>0</v>
      </c>
      <c r="Q59" s="148">
        <v>0</v>
      </c>
      <c r="R59" s="110">
        <v>11</v>
      </c>
      <c r="S59" s="107">
        <v>0.09</v>
      </c>
      <c r="T59" s="110">
        <v>2</v>
      </c>
      <c r="U59" s="107">
        <v>0.230733</v>
      </c>
      <c r="V59" s="110">
        <v>10</v>
      </c>
      <c r="W59" s="107">
        <v>6.09984493</v>
      </c>
      <c r="X59" s="107">
        <v>-1.32</v>
      </c>
      <c r="Z59" s="2"/>
    </row>
    <row r="60" spans="1:26" s="1" customFormat="1" ht="18.75" customHeight="1" hidden="1">
      <c r="A60" s="109" t="s">
        <v>91</v>
      </c>
      <c r="B60" s="109">
        <v>294</v>
      </c>
      <c r="C60" s="107">
        <v>354.58738046</v>
      </c>
      <c r="D60" s="107">
        <v>1.3753102486831075</v>
      </c>
      <c r="E60" s="107">
        <v>798.85441286</v>
      </c>
      <c r="F60" s="110"/>
      <c r="G60" s="108">
        <v>5</v>
      </c>
      <c r="H60" s="107">
        <v>3.35</v>
      </c>
      <c r="I60" s="109">
        <v>2</v>
      </c>
      <c r="J60" s="107">
        <v>0.1</v>
      </c>
      <c r="K60" s="109">
        <v>9</v>
      </c>
      <c r="L60" s="107">
        <v>2.1</v>
      </c>
      <c r="M60" s="110"/>
      <c r="N60" s="109">
        <v>0</v>
      </c>
      <c r="O60" s="107">
        <v>0</v>
      </c>
      <c r="P60" s="110">
        <v>0</v>
      </c>
      <c r="Q60" s="148">
        <v>0</v>
      </c>
      <c r="R60" s="110">
        <v>10</v>
      </c>
      <c r="S60" s="107">
        <v>0.01</v>
      </c>
      <c r="T60" s="110">
        <v>0</v>
      </c>
      <c r="U60" s="107">
        <v>0</v>
      </c>
      <c r="V60" s="110">
        <v>1</v>
      </c>
      <c r="W60" s="107">
        <v>0.75</v>
      </c>
      <c r="X60" s="107">
        <v>4.81051705</v>
      </c>
      <c r="Z60" s="2"/>
    </row>
    <row r="61" spans="1:26" s="1" customFormat="1" ht="18.75" customHeight="1" hidden="1">
      <c r="A61" s="109" t="s">
        <v>84</v>
      </c>
      <c r="B61" s="109">
        <v>297</v>
      </c>
      <c r="C61" s="107">
        <v>356.35</v>
      </c>
      <c r="D61" s="107">
        <v>0.4970903188132041</v>
      </c>
      <c r="E61" s="107">
        <v>850.54</v>
      </c>
      <c r="F61" s="110"/>
      <c r="G61" s="108">
        <v>7</v>
      </c>
      <c r="H61" s="107">
        <v>4.98</v>
      </c>
      <c r="I61" s="109">
        <v>3</v>
      </c>
      <c r="J61" s="107">
        <v>2.07486</v>
      </c>
      <c r="K61" s="109">
        <v>16</v>
      </c>
      <c r="L61" s="107">
        <v>0.868</v>
      </c>
      <c r="M61" s="110"/>
      <c r="N61" s="109">
        <v>1</v>
      </c>
      <c r="O61" s="107">
        <v>0.033</v>
      </c>
      <c r="P61" s="110">
        <v>0</v>
      </c>
      <c r="Q61" s="148">
        <v>0</v>
      </c>
      <c r="R61" s="110">
        <v>10</v>
      </c>
      <c r="S61" s="107">
        <v>0.024</v>
      </c>
      <c r="T61" s="110">
        <v>4</v>
      </c>
      <c r="U61" s="107">
        <v>0.07</v>
      </c>
      <c r="V61" s="110">
        <v>4</v>
      </c>
      <c r="W61" s="107">
        <v>6.14502</v>
      </c>
      <c r="X61" s="107">
        <v>1.76</v>
      </c>
      <c r="Z61" s="2"/>
    </row>
    <row r="62" spans="1:26" s="1" customFormat="1" ht="18.75" customHeight="1" hidden="1">
      <c r="A62" s="109" t="s">
        <v>85</v>
      </c>
      <c r="B62" s="109">
        <v>297</v>
      </c>
      <c r="C62" s="107">
        <v>350.83</v>
      </c>
      <c r="D62" s="107">
        <v>-1.5490388662831593</v>
      </c>
      <c r="E62" s="107">
        <v>870.691347793</v>
      </c>
      <c r="F62" s="110"/>
      <c r="G62" s="108">
        <v>6</v>
      </c>
      <c r="H62" s="107">
        <v>1.8</v>
      </c>
      <c r="I62" s="109">
        <v>1</v>
      </c>
      <c r="J62" s="107">
        <v>0.064</v>
      </c>
      <c r="K62" s="109">
        <v>21</v>
      </c>
      <c r="L62" s="107">
        <v>0.948</v>
      </c>
      <c r="M62" s="110"/>
      <c r="N62" s="109">
        <v>4</v>
      </c>
      <c r="O62" s="107">
        <v>0.151</v>
      </c>
      <c r="P62" s="110">
        <v>0</v>
      </c>
      <c r="Q62" s="148">
        <v>0</v>
      </c>
      <c r="R62" s="110">
        <v>13</v>
      </c>
      <c r="S62" s="107">
        <v>0.02</v>
      </c>
      <c r="T62" s="110">
        <v>6</v>
      </c>
      <c r="U62" s="107">
        <v>3.1</v>
      </c>
      <c r="V62" s="110">
        <v>6</v>
      </c>
      <c r="W62" s="107">
        <v>5.4</v>
      </c>
      <c r="X62" s="107">
        <v>-5.52</v>
      </c>
      <c r="Z62" s="2"/>
    </row>
    <row r="63" spans="1:26" s="1" customFormat="1" ht="18.75" customHeight="1" hidden="1">
      <c r="A63" s="109" t="s">
        <v>86</v>
      </c>
      <c r="B63" s="109">
        <v>290</v>
      </c>
      <c r="C63" s="107">
        <v>343.54295702999997</v>
      </c>
      <c r="D63" s="107">
        <v>-2.0770866145996685</v>
      </c>
      <c r="E63" s="107">
        <v>907.902586183</v>
      </c>
      <c r="F63" s="110"/>
      <c r="G63" s="108">
        <v>4</v>
      </c>
      <c r="H63" s="107">
        <v>3.32</v>
      </c>
      <c r="I63" s="109">
        <v>1</v>
      </c>
      <c r="J63" s="107">
        <v>0.03</v>
      </c>
      <c r="K63" s="109">
        <v>3</v>
      </c>
      <c r="L63" s="107">
        <v>0.049</v>
      </c>
      <c r="M63" s="110"/>
      <c r="N63" s="109">
        <v>0</v>
      </c>
      <c r="O63" s="107">
        <v>0</v>
      </c>
      <c r="P63" s="110">
        <v>0</v>
      </c>
      <c r="Q63" s="148">
        <v>0</v>
      </c>
      <c r="R63" s="110">
        <v>11</v>
      </c>
      <c r="S63" s="107">
        <v>0.014</v>
      </c>
      <c r="T63" s="110">
        <v>3</v>
      </c>
      <c r="U63" s="107">
        <v>0.030568</v>
      </c>
      <c r="V63" s="110">
        <v>11</v>
      </c>
      <c r="W63" s="107">
        <v>10.67</v>
      </c>
      <c r="X63" s="107">
        <v>-7.29</v>
      </c>
      <c r="Z63" s="2"/>
    </row>
    <row r="64" spans="1:26" s="1" customFormat="1" ht="19.5" customHeight="1" hidden="1">
      <c r="A64" s="109" t="s">
        <v>72</v>
      </c>
      <c r="B64" s="109">
        <v>284</v>
      </c>
      <c r="C64" s="107">
        <v>300.88053741</v>
      </c>
      <c r="D64" s="107">
        <f>100*(C64-C63)/C63</f>
        <v>-12.41836537381684</v>
      </c>
      <c r="E64" s="107">
        <v>900.189813084</v>
      </c>
      <c r="F64" s="110"/>
      <c r="G64" s="108">
        <v>5</v>
      </c>
      <c r="H64" s="107">
        <v>2.89284501</v>
      </c>
      <c r="I64" s="109">
        <v>7</v>
      </c>
      <c r="J64" s="107">
        <v>0.67524</v>
      </c>
      <c r="K64" s="109">
        <v>2</v>
      </c>
      <c r="L64" s="107">
        <v>0.0539853</v>
      </c>
      <c r="M64" s="110"/>
      <c r="N64" s="109">
        <v>0</v>
      </c>
      <c r="O64" s="107">
        <v>0</v>
      </c>
      <c r="P64" s="110">
        <v>0</v>
      </c>
      <c r="Q64" s="148">
        <v>0</v>
      </c>
      <c r="R64" s="110">
        <v>14</v>
      </c>
      <c r="S64" s="107">
        <v>0.039125</v>
      </c>
      <c r="T64" s="110">
        <v>4</v>
      </c>
      <c r="U64" s="107">
        <v>39.2</v>
      </c>
      <c r="V64" s="110">
        <v>11</v>
      </c>
      <c r="W64" s="107">
        <v>7.12</v>
      </c>
      <c r="X64" s="107">
        <v>-42.66</v>
      </c>
      <c r="Z64" s="2"/>
    </row>
    <row r="65" spans="1:26" s="1" customFormat="1" ht="18.75" customHeight="1">
      <c r="A65" s="143">
        <v>2016</v>
      </c>
      <c r="B65" s="150">
        <f>B77</f>
        <v>271</v>
      </c>
      <c r="C65" s="7">
        <f>C77</f>
        <v>248.8</v>
      </c>
      <c r="D65" s="7">
        <f>100*(C65-C64)/C64</f>
        <v>-17.309373965598695</v>
      </c>
      <c r="E65" s="7">
        <f>E77</f>
        <v>754.35</v>
      </c>
      <c r="F65" s="110"/>
      <c r="G65" s="6">
        <f aca="true" t="shared" si="5" ref="G65:L65">SUM(G66:G77)</f>
        <v>66</v>
      </c>
      <c r="H65" s="7">
        <f t="shared" si="5"/>
        <v>28.768591141</v>
      </c>
      <c r="I65" s="6">
        <f t="shared" si="5"/>
        <v>31</v>
      </c>
      <c r="J65" s="7">
        <f t="shared" si="5"/>
        <v>2.5534999999999997</v>
      </c>
      <c r="K65" s="6">
        <f t="shared" si="5"/>
        <v>41</v>
      </c>
      <c r="L65" s="7">
        <f t="shared" si="5"/>
        <v>2.3911005600000004</v>
      </c>
      <c r="M65" s="147"/>
      <c r="N65" s="6">
        <f aca="true" t="shared" si="6" ref="N65:X65">SUM(N66:N77)</f>
        <v>7</v>
      </c>
      <c r="O65" s="7">
        <f t="shared" si="6"/>
        <v>0.14554717</v>
      </c>
      <c r="P65" s="6">
        <f t="shared" si="6"/>
        <v>3</v>
      </c>
      <c r="Q65" s="7">
        <f t="shared" si="6"/>
        <v>0.51011673</v>
      </c>
      <c r="R65" s="6">
        <f t="shared" si="6"/>
        <v>162</v>
      </c>
      <c r="S65" s="7">
        <f t="shared" si="6"/>
        <v>0.63159096</v>
      </c>
      <c r="T65" s="6">
        <f t="shared" si="6"/>
        <v>34</v>
      </c>
      <c r="U65" s="7">
        <f t="shared" si="6"/>
        <v>2.11602568</v>
      </c>
      <c r="V65" s="6">
        <f t="shared" si="6"/>
        <v>79</v>
      </c>
      <c r="W65" s="7">
        <f t="shared" si="6"/>
        <v>84.9502252</v>
      </c>
      <c r="X65" s="7">
        <f t="shared" si="6"/>
        <v>-52.082745990000014</v>
      </c>
      <c r="Z65" s="2"/>
    </row>
    <row r="66" spans="1:26" s="1" customFormat="1" ht="18.75" customHeight="1" hidden="1">
      <c r="A66" s="144" t="s">
        <v>79</v>
      </c>
      <c r="B66" s="145">
        <v>290</v>
      </c>
      <c r="C66" s="149">
        <v>301.90779142</v>
      </c>
      <c r="D66" s="107">
        <v>0.34141590507738</v>
      </c>
      <c r="E66" s="149">
        <v>863.270072845</v>
      </c>
      <c r="F66" s="110"/>
      <c r="G66" s="108">
        <v>14</v>
      </c>
      <c r="H66" s="107">
        <v>6.12301056</v>
      </c>
      <c r="I66" s="109">
        <v>5</v>
      </c>
      <c r="J66" s="107">
        <v>0.32</v>
      </c>
      <c r="K66" s="109">
        <v>0</v>
      </c>
      <c r="L66" s="107">
        <v>0</v>
      </c>
      <c r="M66" s="110"/>
      <c r="N66" s="109">
        <v>0</v>
      </c>
      <c r="O66" s="107">
        <v>0</v>
      </c>
      <c r="P66" s="110">
        <v>0</v>
      </c>
      <c r="Q66" s="107">
        <v>0</v>
      </c>
      <c r="R66" s="110">
        <v>11</v>
      </c>
      <c r="S66" s="107">
        <v>0.056</v>
      </c>
      <c r="T66" s="110">
        <v>2</v>
      </c>
      <c r="U66" s="107">
        <v>0.004</v>
      </c>
      <c r="V66" s="110">
        <v>8</v>
      </c>
      <c r="W66" s="107">
        <v>5.4726725</v>
      </c>
      <c r="X66" s="107">
        <v>1.02725401</v>
      </c>
      <c r="Z66" s="2"/>
    </row>
    <row r="67" spans="1:26" s="1" customFormat="1" ht="18.75" customHeight="1" hidden="1">
      <c r="A67" s="144" t="s">
        <v>80</v>
      </c>
      <c r="B67" s="145">
        <v>293</v>
      </c>
      <c r="C67" s="149">
        <v>301.65554427</v>
      </c>
      <c r="D67" s="107">
        <v>-0.08355105670297262</v>
      </c>
      <c r="E67" s="149">
        <v>882.757370011</v>
      </c>
      <c r="F67" s="110"/>
      <c r="G67" s="108">
        <v>6</v>
      </c>
      <c r="H67" s="107">
        <v>4.66281781</v>
      </c>
      <c r="I67" s="109">
        <v>0</v>
      </c>
      <c r="J67" s="107">
        <v>0</v>
      </c>
      <c r="K67" s="109">
        <v>0</v>
      </c>
      <c r="L67" s="107">
        <v>0</v>
      </c>
      <c r="M67" s="110"/>
      <c r="N67" s="109">
        <v>0</v>
      </c>
      <c r="O67" s="107">
        <v>0</v>
      </c>
      <c r="P67" s="110">
        <v>0</v>
      </c>
      <c r="Q67" s="107">
        <v>0</v>
      </c>
      <c r="R67" s="110">
        <v>16</v>
      </c>
      <c r="S67" s="107">
        <v>0.00882166</v>
      </c>
      <c r="T67" s="110">
        <v>3</v>
      </c>
      <c r="U67" s="107">
        <v>0.01814488</v>
      </c>
      <c r="V67" s="110">
        <v>3</v>
      </c>
      <c r="W67" s="107">
        <v>4.9</v>
      </c>
      <c r="X67" s="107">
        <v>-0.25</v>
      </c>
      <c r="Z67" s="2"/>
    </row>
    <row r="68" spans="1:26" s="1" customFormat="1" ht="18.75" customHeight="1" hidden="1">
      <c r="A68" s="144" t="s">
        <v>81</v>
      </c>
      <c r="B68" s="145">
        <v>286</v>
      </c>
      <c r="C68" s="149">
        <v>295.53497733</v>
      </c>
      <c r="D68" s="107">
        <v>-2.02899202625685</v>
      </c>
      <c r="E68" s="149">
        <v>879.211037328</v>
      </c>
      <c r="F68" s="110"/>
      <c r="G68" s="108">
        <v>5</v>
      </c>
      <c r="H68" s="107">
        <v>2.0817423600000002</v>
      </c>
      <c r="I68" s="109">
        <v>5</v>
      </c>
      <c r="J68" s="107">
        <v>0.4335</v>
      </c>
      <c r="K68" s="109">
        <v>0</v>
      </c>
      <c r="L68" s="107">
        <v>0</v>
      </c>
      <c r="M68" s="110"/>
      <c r="N68" s="109">
        <v>0</v>
      </c>
      <c r="O68" s="107">
        <v>0</v>
      </c>
      <c r="P68" s="110">
        <v>2</v>
      </c>
      <c r="Q68" s="107">
        <v>0.44011673</v>
      </c>
      <c r="R68" s="110">
        <v>12</v>
      </c>
      <c r="S68" s="107">
        <v>0.01</v>
      </c>
      <c r="T68" s="110">
        <v>1</v>
      </c>
      <c r="U68" s="107">
        <v>0.9128</v>
      </c>
      <c r="V68" s="110">
        <v>12</v>
      </c>
      <c r="W68" s="107">
        <v>8.17813752</v>
      </c>
      <c r="X68" s="107">
        <v>-6.13</v>
      </c>
      <c r="Z68" s="2"/>
    </row>
    <row r="69" spans="1:26" s="1" customFormat="1" ht="18.75" customHeight="1" hidden="1">
      <c r="A69" s="144" t="s">
        <v>82</v>
      </c>
      <c r="B69" s="145">
        <v>287</v>
      </c>
      <c r="C69" s="149">
        <v>295.94662533</v>
      </c>
      <c r="D69" s="107">
        <v>0.13928909657971203</v>
      </c>
      <c r="E69" s="149">
        <v>855.888323607</v>
      </c>
      <c r="F69" s="110"/>
      <c r="G69" s="108">
        <v>2</v>
      </c>
      <c r="H69" s="107">
        <v>0.9870599999999999</v>
      </c>
      <c r="I69" s="109">
        <v>2</v>
      </c>
      <c r="J69" s="107">
        <v>0.1</v>
      </c>
      <c r="K69" s="109">
        <v>0</v>
      </c>
      <c r="L69" s="107">
        <v>0</v>
      </c>
      <c r="M69" s="110"/>
      <c r="N69" s="109">
        <v>0</v>
      </c>
      <c r="O69" s="107">
        <v>0</v>
      </c>
      <c r="P69" s="110">
        <v>0</v>
      </c>
      <c r="Q69" s="107">
        <v>0</v>
      </c>
      <c r="R69" s="110">
        <v>24</v>
      </c>
      <c r="S69" s="107">
        <v>0.025193</v>
      </c>
      <c r="T69" s="110">
        <v>4</v>
      </c>
      <c r="U69" s="107">
        <v>0.009615</v>
      </c>
      <c r="V69" s="110">
        <v>1</v>
      </c>
      <c r="W69" s="107">
        <v>0.69099</v>
      </c>
      <c r="X69" s="107">
        <v>0.42</v>
      </c>
      <c r="Z69" s="2"/>
    </row>
    <row r="70" spans="1:26" s="1" customFormat="1" ht="18.75" customHeight="1" hidden="1">
      <c r="A70" s="144" t="s">
        <v>98</v>
      </c>
      <c r="B70" s="145">
        <v>281</v>
      </c>
      <c r="C70" s="149">
        <v>291.52080933</v>
      </c>
      <c r="D70" s="107">
        <v>-1.4954777724074133</v>
      </c>
      <c r="E70" s="149">
        <v>846.74463155</v>
      </c>
      <c r="F70" s="110"/>
      <c r="G70" s="108">
        <v>3</v>
      </c>
      <c r="H70" s="107">
        <v>0.68</v>
      </c>
      <c r="I70" s="109">
        <v>3</v>
      </c>
      <c r="J70" s="107">
        <v>0.32</v>
      </c>
      <c r="K70" s="109">
        <v>0</v>
      </c>
      <c r="L70" s="107">
        <v>0</v>
      </c>
      <c r="M70" s="110"/>
      <c r="N70" s="109">
        <v>0</v>
      </c>
      <c r="O70" s="107">
        <v>0</v>
      </c>
      <c r="P70" s="110">
        <v>0</v>
      </c>
      <c r="Q70" s="107">
        <v>0</v>
      </c>
      <c r="R70" s="110">
        <v>13</v>
      </c>
      <c r="S70" s="107">
        <v>0.03</v>
      </c>
      <c r="T70" s="110">
        <v>1</v>
      </c>
      <c r="U70" s="107">
        <v>-0.003</v>
      </c>
      <c r="V70" s="110">
        <v>9</v>
      </c>
      <c r="W70" s="107">
        <v>5.45741934</v>
      </c>
      <c r="X70" s="107">
        <v>-4.43</v>
      </c>
      <c r="Z70" s="2"/>
    </row>
    <row r="71" spans="1:26" s="1" customFormat="1" ht="18.75" customHeight="1" hidden="1">
      <c r="A71" s="144" t="s">
        <v>89</v>
      </c>
      <c r="B71" s="145">
        <v>280</v>
      </c>
      <c r="C71" s="149">
        <v>290.79</v>
      </c>
      <c r="D71" s="107">
        <v>-0.2506885637699802</v>
      </c>
      <c r="E71" s="149">
        <v>887.1</v>
      </c>
      <c r="F71" s="110"/>
      <c r="G71" s="108">
        <v>4</v>
      </c>
      <c r="H71" s="107">
        <v>2.36</v>
      </c>
      <c r="I71" s="109">
        <v>2</v>
      </c>
      <c r="J71" s="107">
        <v>0.15</v>
      </c>
      <c r="K71" s="109">
        <v>0</v>
      </c>
      <c r="L71" s="107">
        <v>0</v>
      </c>
      <c r="M71" s="110"/>
      <c r="N71" s="109">
        <v>0</v>
      </c>
      <c r="O71" s="107">
        <v>0</v>
      </c>
      <c r="P71" s="110">
        <v>0</v>
      </c>
      <c r="Q71" s="107">
        <v>0</v>
      </c>
      <c r="R71" s="110">
        <v>7</v>
      </c>
      <c r="S71" s="107">
        <v>0.006</v>
      </c>
      <c r="T71" s="110">
        <v>3</v>
      </c>
      <c r="U71" s="107">
        <v>0.61</v>
      </c>
      <c r="V71" s="110">
        <v>5</v>
      </c>
      <c r="W71" s="107">
        <v>2.64</v>
      </c>
      <c r="X71" s="107">
        <v>-0.73</v>
      </c>
      <c r="Z71" s="2"/>
    </row>
    <row r="72" spans="1:26" s="1" customFormat="1" ht="18.75" customHeight="1" hidden="1">
      <c r="A72" s="144" t="s">
        <v>83</v>
      </c>
      <c r="B72" s="145">
        <v>279</v>
      </c>
      <c r="C72" s="149">
        <v>287.85</v>
      </c>
      <c r="D72" s="107">
        <v>-1.0110388940472497</v>
      </c>
      <c r="E72" s="149">
        <v>853.040523172</v>
      </c>
      <c r="F72" s="110"/>
      <c r="G72" s="108">
        <v>5</v>
      </c>
      <c r="H72" s="107">
        <v>1.24307474</v>
      </c>
      <c r="I72" s="109">
        <v>4</v>
      </c>
      <c r="J72" s="107">
        <v>0.365</v>
      </c>
      <c r="K72" s="109">
        <v>2</v>
      </c>
      <c r="L72" s="107">
        <v>0.11883452</v>
      </c>
      <c r="M72" s="110"/>
      <c r="N72" s="109">
        <v>0</v>
      </c>
      <c r="O72" s="107">
        <v>0</v>
      </c>
      <c r="P72" s="110">
        <v>0</v>
      </c>
      <c r="Q72" s="107">
        <v>0</v>
      </c>
      <c r="R72" s="110">
        <v>13</v>
      </c>
      <c r="S72" s="107">
        <v>0.044538600000000005</v>
      </c>
      <c r="T72" s="110">
        <v>3</v>
      </c>
      <c r="U72" s="107">
        <v>0.0073708</v>
      </c>
      <c r="V72" s="110">
        <v>6</v>
      </c>
      <c r="W72" s="107">
        <v>4.69694071</v>
      </c>
      <c r="X72" s="107">
        <v>-2.94</v>
      </c>
      <c r="Z72" s="2"/>
    </row>
    <row r="73" spans="1:26" s="1" customFormat="1" ht="18.75" customHeight="1" hidden="1">
      <c r="A73" s="144" t="s">
        <v>91</v>
      </c>
      <c r="B73" s="145">
        <v>282</v>
      </c>
      <c r="C73" s="149">
        <v>286.250151231</v>
      </c>
      <c r="D73" s="107">
        <v>-0.5557925200625342</v>
      </c>
      <c r="E73" s="149">
        <v>852.402267735</v>
      </c>
      <c r="F73" s="110"/>
      <c r="G73" s="108">
        <v>6</v>
      </c>
      <c r="H73" s="107">
        <v>1.661961551</v>
      </c>
      <c r="I73" s="109">
        <v>1</v>
      </c>
      <c r="J73" s="107">
        <v>0.06</v>
      </c>
      <c r="K73" s="109">
        <v>7</v>
      </c>
      <c r="L73" s="107">
        <v>0.20046902</v>
      </c>
      <c r="M73" s="110"/>
      <c r="N73" s="109">
        <v>1</v>
      </c>
      <c r="O73" s="107">
        <v>0.02233687</v>
      </c>
      <c r="P73" s="110">
        <v>0</v>
      </c>
      <c r="Q73" s="107">
        <v>0</v>
      </c>
      <c r="R73" s="110">
        <v>16</v>
      </c>
      <c r="S73" s="107">
        <v>0.1410377</v>
      </c>
      <c r="T73" s="110">
        <v>2</v>
      </c>
      <c r="U73" s="107">
        <v>0.0201</v>
      </c>
      <c r="V73" s="110">
        <v>3</v>
      </c>
      <c r="W73" s="107">
        <v>3.66</v>
      </c>
      <c r="X73" s="107">
        <v>-1.5998487690000047</v>
      </c>
      <c r="Z73" s="2"/>
    </row>
    <row r="74" spans="1:26" s="1" customFormat="1" ht="19.5" customHeight="1" hidden="1">
      <c r="A74" s="109" t="s">
        <v>96</v>
      </c>
      <c r="B74" s="109">
        <v>274</v>
      </c>
      <c r="C74" s="107">
        <v>278.614478101</v>
      </c>
      <c r="D74" s="107">
        <v>-2.6674826536032668</v>
      </c>
      <c r="E74" s="107">
        <v>851.459102436</v>
      </c>
      <c r="F74" s="110"/>
      <c r="G74" s="108">
        <v>4</v>
      </c>
      <c r="H74" s="107">
        <v>1.89892412</v>
      </c>
      <c r="I74" s="109">
        <v>4</v>
      </c>
      <c r="J74" s="107">
        <v>0.395</v>
      </c>
      <c r="K74" s="109">
        <v>13</v>
      </c>
      <c r="L74" s="107">
        <v>1.31179702</v>
      </c>
      <c r="M74" s="110"/>
      <c r="N74" s="109">
        <v>3</v>
      </c>
      <c r="O74" s="107">
        <v>0.09321030000000001</v>
      </c>
      <c r="P74" s="110">
        <v>0</v>
      </c>
      <c r="Q74" s="148">
        <v>0</v>
      </c>
      <c r="R74" s="110">
        <v>14</v>
      </c>
      <c r="S74" s="107">
        <v>0.15</v>
      </c>
      <c r="T74" s="110">
        <v>4</v>
      </c>
      <c r="U74" s="107">
        <v>0.036995</v>
      </c>
      <c r="V74" s="110">
        <v>12</v>
      </c>
      <c r="W74" s="107">
        <v>11.45406513</v>
      </c>
      <c r="X74" s="107">
        <v>-7.635673130000043</v>
      </c>
      <c r="Y74" s="112"/>
      <c r="Z74" s="111"/>
    </row>
    <row r="75" spans="1:26" s="1" customFormat="1" ht="19.5" customHeight="1" hidden="1">
      <c r="A75" s="109" t="s">
        <v>97</v>
      </c>
      <c r="B75" s="109">
        <v>273</v>
      </c>
      <c r="C75" s="107">
        <v>250.42</v>
      </c>
      <c r="D75" s="107">
        <v>-10.119530863281003</v>
      </c>
      <c r="E75" s="107">
        <v>756.85</v>
      </c>
      <c r="F75" s="110"/>
      <c r="G75" s="108">
        <v>5</v>
      </c>
      <c r="H75" s="107">
        <v>1.54</v>
      </c>
      <c r="I75" s="109">
        <v>4</v>
      </c>
      <c r="J75" s="107">
        <v>0.28</v>
      </c>
      <c r="K75" s="109">
        <v>12</v>
      </c>
      <c r="L75" s="107">
        <v>0.46</v>
      </c>
      <c r="M75" s="108"/>
      <c r="N75" s="109">
        <v>3</v>
      </c>
      <c r="O75" s="107">
        <v>0.03</v>
      </c>
      <c r="P75" s="110">
        <v>1</v>
      </c>
      <c r="Q75" s="148">
        <v>0.07</v>
      </c>
      <c r="R75" s="110">
        <v>12</v>
      </c>
      <c r="S75" s="107">
        <v>0.11</v>
      </c>
      <c r="T75" s="110">
        <v>2</v>
      </c>
      <c r="U75" s="107">
        <v>0.18</v>
      </c>
      <c r="V75" s="110">
        <v>6</v>
      </c>
      <c r="W75" s="107">
        <v>30.5</v>
      </c>
      <c r="X75" s="107">
        <v>-28.194478100999987</v>
      </c>
      <c r="Y75" s="112"/>
      <c r="Z75" s="111"/>
    </row>
    <row r="76" spans="1:26" s="1" customFormat="1" ht="19.5" customHeight="1" hidden="1">
      <c r="A76" s="109" t="s">
        <v>86</v>
      </c>
      <c r="B76" s="109">
        <v>272</v>
      </c>
      <c r="C76" s="107">
        <v>250.17</v>
      </c>
      <c r="D76" s="107">
        <v>-0.09983228176663206</v>
      </c>
      <c r="E76" s="107">
        <v>754.11</v>
      </c>
      <c r="F76" s="110"/>
      <c r="G76" s="108">
        <v>5</v>
      </c>
      <c r="H76" s="107">
        <v>2.29</v>
      </c>
      <c r="I76" s="109">
        <v>0</v>
      </c>
      <c r="J76" s="107">
        <v>0</v>
      </c>
      <c r="K76" s="109">
        <v>6</v>
      </c>
      <c r="L76" s="107">
        <v>0.24</v>
      </c>
      <c r="M76" s="108"/>
      <c r="N76" s="109">
        <v>0</v>
      </c>
      <c r="O76" s="107">
        <v>0</v>
      </c>
      <c r="P76" s="110">
        <v>0</v>
      </c>
      <c r="Q76" s="148">
        <v>0</v>
      </c>
      <c r="R76" s="110">
        <v>11</v>
      </c>
      <c r="S76" s="107">
        <v>0</v>
      </c>
      <c r="T76" s="110">
        <v>4</v>
      </c>
      <c r="U76" s="107">
        <v>0.28</v>
      </c>
      <c r="V76" s="110">
        <v>6</v>
      </c>
      <c r="W76" s="107">
        <v>2.5</v>
      </c>
      <c r="X76" s="107">
        <v>-0.25</v>
      </c>
      <c r="Y76" s="112"/>
      <c r="Z76" s="111"/>
    </row>
    <row r="77" spans="1:26" s="1" customFormat="1" ht="19.5" customHeight="1" hidden="1">
      <c r="A77" s="109" t="s">
        <v>72</v>
      </c>
      <c r="B77" s="109">
        <v>271</v>
      </c>
      <c r="C77" s="107">
        <v>248.8</v>
      </c>
      <c r="D77" s="107">
        <f>100*(C77-C76)/C76</f>
        <v>-0.5476276132229988</v>
      </c>
      <c r="E77" s="107">
        <v>754.35</v>
      </c>
      <c r="F77" s="110"/>
      <c r="G77" s="108">
        <v>7</v>
      </c>
      <c r="H77" s="107">
        <v>3.24</v>
      </c>
      <c r="I77" s="109">
        <v>1</v>
      </c>
      <c r="J77" s="107">
        <v>0.13</v>
      </c>
      <c r="K77" s="109">
        <v>1</v>
      </c>
      <c r="L77" s="107">
        <v>0.06</v>
      </c>
      <c r="M77" s="108"/>
      <c r="N77" s="109">
        <v>0</v>
      </c>
      <c r="O77" s="107">
        <v>0</v>
      </c>
      <c r="P77" s="110">
        <v>0</v>
      </c>
      <c r="Q77" s="148">
        <v>0</v>
      </c>
      <c r="R77" s="110">
        <v>13</v>
      </c>
      <c r="S77" s="107">
        <v>0.05</v>
      </c>
      <c r="T77" s="110">
        <v>5</v>
      </c>
      <c r="U77" s="107">
        <v>0.04</v>
      </c>
      <c r="V77" s="110">
        <v>8</v>
      </c>
      <c r="W77" s="107">
        <v>4.8</v>
      </c>
      <c r="X77" s="107">
        <f>C77-C76</f>
        <v>-1.3699999999999761</v>
      </c>
      <c r="Y77" s="112"/>
      <c r="Z77" s="111"/>
    </row>
    <row r="78" spans="1:26" s="1" customFormat="1" ht="19.5" customHeight="1">
      <c r="A78" s="143">
        <v>2017</v>
      </c>
      <c r="B78" s="150">
        <f>B90</f>
        <v>274</v>
      </c>
      <c r="C78" s="7">
        <f>C90</f>
        <v>233.22</v>
      </c>
      <c r="D78" s="7">
        <f>100*(C78-C77)/C77</f>
        <v>-6.26205787781351</v>
      </c>
      <c r="E78" s="7">
        <f>E90</f>
        <v>778.12</v>
      </c>
      <c r="F78" s="110"/>
      <c r="G78" s="113">
        <f aca="true" t="shared" si="7" ref="G78:L78">SUM(G79:G90)</f>
        <v>54</v>
      </c>
      <c r="H78" s="7">
        <f t="shared" si="7"/>
        <v>26.839999999999996</v>
      </c>
      <c r="I78" s="113">
        <f t="shared" si="7"/>
        <v>35</v>
      </c>
      <c r="J78" s="7">
        <f t="shared" si="7"/>
        <v>3.3</v>
      </c>
      <c r="K78" s="113">
        <f t="shared" si="7"/>
        <v>35</v>
      </c>
      <c r="L78" s="7">
        <f t="shared" si="7"/>
        <v>1.7200000000000002</v>
      </c>
      <c r="M78" s="147"/>
      <c r="N78" s="113">
        <f aca="true" t="shared" si="8" ref="N78:X78">SUM(N79:N90)</f>
        <v>9</v>
      </c>
      <c r="O78" s="7">
        <f t="shared" si="8"/>
        <v>0.56</v>
      </c>
      <c r="P78" s="113">
        <f t="shared" si="8"/>
        <v>1</v>
      </c>
      <c r="Q78" s="7">
        <f t="shared" si="8"/>
        <v>1.51</v>
      </c>
      <c r="R78" s="113">
        <f t="shared" si="8"/>
        <v>179</v>
      </c>
      <c r="S78" s="7">
        <f t="shared" si="8"/>
        <v>0.36</v>
      </c>
      <c r="T78" s="113">
        <f t="shared" si="8"/>
        <v>30</v>
      </c>
      <c r="U78" s="7">
        <f t="shared" si="8"/>
        <v>0.52</v>
      </c>
      <c r="V78" s="113">
        <f t="shared" si="8"/>
        <v>51</v>
      </c>
      <c r="W78" s="7">
        <f t="shared" si="8"/>
        <v>49.379999999999995</v>
      </c>
      <c r="X78" s="7">
        <f t="shared" si="8"/>
        <v>-15.580000000000013</v>
      </c>
      <c r="Y78" s="112"/>
      <c r="Z78" s="111"/>
    </row>
    <row r="79" spans="1:26" s="1" customFormat="1" ht="19.5" customHeight="1" hidden="1">
      <c r="A79" s="144" t="s">
        <v>79</v>
      </c>
      <c r="B79" s="145">
        <v>270</v>
      </c>
      <c r="C79" s="149">
        <v>248.9</v>
      </c>
      <c r="D79" s="107">
        <v>0.04</v>
      </c>
      <c r="E79" s="149">
        <v>754.54</v>
      </c>
      <c r="F79" s="110"/>
      <c r="G79" s="115">
        <v>3</v>
      </c>
      <c r="H79" s="107">
        <v>1.95</v>
      </c>
      <c r="I79" s="116">
        <v>3</v>
      </c>
      <c r="J79" s="107">
        <v>0.23</v>
      </c>
      <c r="K79" s="116">
        <v>0</v>
      </c>
      <c r="L79" s="107">
        <v>0</v>
      </c>
      <c r="M79" s="110"/>
      <c r="N79" s="116">
        <v>0</v>
      </c>
      <c r="O79" s="107">
        <v>0</v>
      </c>
      <c r="P79" s="114">
        <v>0</v>
      </c>
      <c r="Q79" s="107">
        <v>0</v>
      </c>
      <c r="R79" s="114">
        <v>11</v>
      </c>
      <c r="S79" s="107">
        <v>0.02</v>
      </c>
      <c r="T79" s="114">
        <v>6</v>
      </c>
      <c r="U79" s="107">
        <v>0.11</v>
      </c>
      <c r="V79" s="114">
        <v>4</v>
      </c>
      <c r="W79" s="107">
        <v>1.99</v>
      </c>
      <c r="X79" s="107">
        <f>C79-C77</f>
        <v>0.09999999999999432</v>
      </c>
      <c r="Y79" s="112"/>
      <c r="Z79" s="111"/>
    </row>
    <row r="80" spans="1:26" s="1" customFormat="1" ht="19.5" customHeight="1" hidden="1">
      <c r="A80" s="144" t="s">
        <v>74</v>
      </c>
      <c r="B80" s="145">
        <v>273</v>
      </c>
      <c r="C80" s="149">
        <v>251.28</v>
      </c>
      <c r="D80" s="107">
        <f>100*(C80-C78)/C78</f>
        <v>7.743761255466942</v>
      </c>
      <c r="E80" s="149">
        <v>780.65</v>
      </c>
      <c r="F80" s="110"/>
      <c r="G80" s="115">
        <v>5</v>
      </c>
      <c r="H80" s="107">
        <v>3.3</v>
      </c>
      <c r="I80" s="116">
        <v>0</v>
      </c>
      <c r="J80" s="107">
        <v>0</v>
      </c>
      <c r="K80" s="116">
        <v>0</v>
      </c>
      <c r="L80" s="107">
        <v>0</v>
      </c>
      <c r="M80" s="110"/>
      <c r="N80" s="116">
        <v>0</v>
      </c>
      <c r="O80" s="107">
        <v>0</v>
      </c>
      <c r="P80" s="114">
        <v>0</v>
      </c>
      <c r="Q80" s="107">
        <v>0</v>
      </c>
      <c r="R80" s="114">
        <v>14</v>
      </c>
      <c r="S80" s="107">
        <v>0.01</v>
      </c>
      <c r="T80" s="114">
        <v>0</v>
      </c>
      <c r="U80" s="107">
        <v>0</v>
      </c>
      <c r="V80" s="114">
        <v>2</v>
      </c>
      <c r="W80" s="107">
        <v>0.93</v>
      </c>
      <c r="X80" s="107">
        <f aca="true" t="shared" si="9" ref="X80:X86">C80-C79</f>
        <v>2.3799999999999955</v>
      </c>
      <c r="Y80" s="112"/>
      <c r="Z80" s="111"/>
    </row>
    <row r="81" spans="1:26" s="1" customFormat="1" ht="19.5" customHeight="1" hidden="1">
      <c r="A81" s="144" t="s">
        <v>75</v>
      </c>
      <c r="B81" s="145">
        <v>270</v>
      </c>
      <c r="C81" s="149">
        <v>251.15</v>
      </c>
      <c r="D81" s="107">
        <f>100*(C81-C80)/C80</f>
        <v>-0.051735116205028436</v>
      </c>
      <c r="E81" s="149">
        <v>807.6</v>
      </c>
      <c r="F81" s="110"/>
      <c r="G81" s="115">
        <v>3</v>
      </c>
      <c r="H81" s="107">
        <v>1.15</v>
      </c>
      <c r="I81" s="116">
        <v>2</v>
      </c>
      <c r="J81" s="107">
        <v>0.5</v>
      </c>
      <c r="K81" s="116">
        <v>0</v>
      </c>
      <c r="L81" s="107">
        <v>0</v>
      </c>
      <c r="M81" s="110"/>
      <c r="N81" s="116">
        <v>0</v>
      </c>
      <c r="O81" s="107">
        <v>0</v>
      </c>
      <c r="P81" s="114">
        <v>0</v>
      </c>
      <c r="Q81" s="107">
        <v>0</v>
      </c>
      <c r="R81" s="114">
        <v>18</v>
      </c>
      <c r="S81" s="107">
        <v>0.01</v>
      </c>
      <c r="T81" s="114">
        <v>2</v>
      </c>
      <c r="U81" s="107">
        <v>0.01</v>
      </c>
      <c r="V81" s="114">
        <v>6</v>
      </c>
      <c r="W81" s="107">
        <v>1.79</v>
      </c>
      <c r="X81" s="107">
        <f t="shared" si="9"/>
        <v>-0.12999999999999545</v>
      </c>
      <c r="Y81" s="112"/>
      <c r="Z81" s="111"/>
    </row>
    <row r="82" spans="1:26" s="1" customFormat="1" ht="19.5" customHeight="1" hidden="1">
      <c r="A82" s="144" t="s">
        <v>76</v>
      </c>
      <c r="B82" s="145">
        <v>266</v>
      </c>
      <c r="C82" s="107">
        <v>248.93</v>
      </c>
      <c r="D82" s="107">
        <f>100*(C82-C81)/C81</f>
        <v>-0.883933904041409</v>
      </c>
      <c r="E82" s="107">
        <v>760.06</v>
      </c>
      <c r="F82" s="110"/>
      <c r="G82" s="115">
        <v>3</v>
      </c>
      <c r="H82" s="107">
        <v>1.19</v>
      </c>
      <c r="I82" s="116">
        <v>0</v>
      </c>
      <c r="J82" s="107">
        <v>0</v>
      </c>
      <c r="K82" s="116">
        <v>0</v>
      </c>
      <c r="L82" s="107">
        <v>0</v>
      </c>
      <c r="M82" s="110"/>
      <c r="N82" s="116">
        <v>0</v>
      </c>
      <c r="O82" s="107">
        <v>0</v>
      </c>
      <c r="P82" s="114">
        <v>0</v>
      </c>
      <c r="Q82" s="107">
        <v>0</v>
      </c>
      <c r="R82" s="114">
        <v>17</v>
      </c>
      <c r="S82" s="107">
        <v>0.02</v>
      </c>
      <c r="T82" s="114">
        <v>5</v>
      </c>
      <c r="U82" s="107">
        <v>0.01</v>
      </c>
      <c r="V82" s="114">
        <v>7</v>
      </c>
      <c r="W82" s="107">
        <v>3.42</v>
      </c>
      <c r="X82" s="107">
        <f t="shared" si="9"/>
        <v>-2.219999999999999</v>
      </c>
      <c r="Y82" s="112"/>
      <c r="Z82" s="111"/>
    </row>
    <row r="83" spans="1:26" s="1" customFormat="1" ht="19.5" customHeight="1" hidden="1">
      <c r="A83" s="144" t="s">
        <v>99</v>
      </c>
      <c r="B83" s="145">
        <v>266</v>
      </c>
      <c r="C83" s="107">
        <v>225.53</v>
      </c>
      <c r="D83" s="107">
        <f>100*(C83-C82)/C82</f>
        <v>-9.400232997228137</v>
      </c>
      <c r="E83" s="107">
        <v>730.47</v>
      </c>
      <c r="F83" s="110"/>
      <c r="G83" s="115">
        <v>3</v>
      </c>
      <c r="H83" s="107">
        <v>1.28</v>
      </c>
      <c r="I83" s="116">
        <v>3</v>
      </c>
      <c r="J83" s="107">
        <v>0.2</v>
      </c>
      <c r="K83" s="116">
        <v>0</v>
      </c>
      <c r="L83" s="107">
        <v>0</v>
      </c>
      <c r="M83" s="110"/>
      <c r="N83" s="116">
        <v>0</v>
      </c>
      <c r="O83" s="107">
        <v>0</v>
      </c>
      <c r="P83" s="114">
        <v>1</v>
      </c>
      <c r="Q83" s="107">
        <v>1.51</v>
      </c>
      <c r="R83" s="114">
        <v>13</v>
      </c>
      <c r="S83" s="107">
        <v>0.05</v>
      </c>
      <c r="T83" s="114">
        <v>2</v>
      </c>
      <c r="U83" s="107">
        <v>0</v>
      </c>
      <c r="V83" s="114">
        <v>3</v>
      </c>
      <c r="W83" s="107">
        <v>26.44</v>
      </c>
      <c r="X83" s="107">
        <f t="shared" si="9"/>
        <v>-23.400000000000006</v>
      </c>
      <c r="Y83" s="112"/>
      <c r="Z83" s="111"/>
    </row>
    <row r="84" spans="1:26" s="1" customFormat="1" ht="19.5" customHeight="1" hidden="1">
      <c r="A84" s="144" t="s">
        <v>90</v>
      </c>
      <c r="B84" s="145">
        <v>268</v>
      </c>
      <c r="C84" s="107">
        <v>226.19</v>
      </c>
      <c r="D84" s="107">
        <f>100*(C84-C82)/C82</f>
        <v>-9.135098220383243</v>
      </c>
      <c r="E84" s="107">
        <v>738.54</v>
      </c>
      <c r="F84" s="110"/>
      <c r="G84" s="115">
        <v>6</v>
      </c>
      <c r="H84" s="107">
        <v>3.52</v>
      </c>
      <c r="I84" s="116">
        <v>7</v>
      </c>
      <c r="J84" s="107">
        <v>0.33</v>
      </c>
      <c r="K84" s="116">
        <v>0</v>
      </c>
      <c r="L84" s="107">
        <v>0</v>
      </c>
      <c r="M84" s="110"/>
      <c r="N84" s="116">
        <v>0</v>
      </c>
      <c r="O84" s="107">
        <v>0</v>
      </c>
      <c r="P84" s="114">
        <v>0</v>
      </c>
      <c r="Q84" s="107">
        <v>0</v>
      </c>
      <c r="R84" s="114">
        <v>5</v>
      </c>
      <c r="S84" s="107">
        <v>0.01</v>
      </c>
      <c r="T84" s="114">
        <v>1</v>
      </c>
      <c r="U84" s="107">
        <v>0.01</v>
      </c>
      <c r="V84" s="114">
        <v>4</v>
      </c>
      <c r="W84" s="107">
        <v>3.19</v>
      </c>
      <c r="X84" s="107">
        <f t="shared" si="9"/>
        <v>0.6599999999999966</v>
      </c>
      <c r="Y84" s="112"/>
      <c r="Z84" s="111"/>
    </row>
    <row r="85" spans="1:26" s="1" customFormat="1" ht="19.5" customHeight="1" hidden="1">
      <c r="A85" s="144" t="s">
        <v>100</v>
      </c>
      <c r="B85" s="145">
        <v>271</v>
      </c>
      <c r="C85" s="107">
        <v>228.71</v>
      </c>
      <c r="D85" s="107">
        <f aca="true" t="shared" si="10" ref="D85:D90">100*(C85-C84)/C84</f>
        <v>1.1141076086476016</v>
      </c>
      <c r="E85" s="107">
        <v>754.74</v>
      </c>
      <c r="F85" s="110"/>
      <c r="G85" s="115">
        <v>3</v>
      </c>
      <c r="H85" s="107">
        <v>2.11</v>
      </c>
      <c r="I85" s="116">
        <v>1</v>
      </c>
      <c r="J85" s="107">
        <v>0.4</v>
      </c>
      <c r="K85" s="116">
        <v>0</v>
      </c>
      <c r="L85" s="107">
        <v>0</v>
      </c>
      <c r="M85" s="110"/>
      <c r="N85" s="116">
        <v>0</v>
      </c>
      <c r="O85" s="107">
        <v>0</v>
      </c>
      <c r="P85" s="114">
        <v>0</v>
      </c>
      <c r="Q85" s="107">
        <v>0</v>
      </c>
      <c r="R85" s="114">
        <v>16</v>
      </c>
      <c r="S85" s="107">
        <v>0.01</v>
      </c>
      <c r="T85" s="114">
        <v>2</v>
      </c>
      <c r="U85" s="107">
        <v>0</v>
      </c>
      <c r="V85" s="114">
        <v>0</v>
      </c>
      <c r="W85" s="107">
        <v>0</v>
      </c>
      <c r="X85" s="107">
        <f t="shared" si="9"/>
        <v>2.5200000000000102</v>
      </c>
      <c r="Y85" s="112"/>
      <c r="Z85" s="111"/>
    </row>
    <row r="86" spans="1:26" s="1" customFormat="1" ht="19.5" customHeight="1" hidden="1">
      <c r="A86" s="144" t="s">
        <v>78</v>
      </c>
      <c r="B86" s="145">
        <v>272</v>
      </c>
      <c r="C86" s="107">
        <v>229.08</v>
      </c>
      <c r="D86" s="107">
        <f t="shared" si="10"/>
        <v>0.1617769227405905</v>
      </c>
      <c r="E86" s="107">
        <v>735.57</v>
      </c>
      <c r="F86" s="110"/>
      <c r="G86" s="115">
        <v>6</v>
      </c>
      <c r="H86" s="107">
        <v>1.85</v>
      </c>
      <c r="I86" s="116">
        <v>4</v>
      </c>
      <c r="J86" s="107">
        <v>0.5</v>
      </c>
      <c r="K86" s="116">
        <v>9</v>
      </c>
      <c r="L86" s="107">
        <v>0.47</v>
      </c>
      <c r="M86" s="110"/>
      <c r="N86" s="116">
        <v>4</v>
      </c>
      <c r="O86" s="107">
        <v>0.11</v>
      </c>
      <c r="P86" s="114">
        <v>0</v>
      </c>
      <c r="Q86" s="107">
        <v>0</v>
      </c>
      <c r="R86" s="114">
        <v>17</v>
      </c>
      <c r="S86" s="107">
        <v>0.02</v>
      </c>
      <c r="T86" s="114">
        <v>2</v>
      </c>
      <c r="U86" s="107">
        <v>0</v>
      </c>
      <c r="V86" s="114">
        <v>5</v>
      </c>
      <c r="W86" s="107">
        <v>2.59</v>
      </c>
      <c r="X86" s="107">
        <f t="shared" si="9"/>
        <v>0.37000000000000455</v>
      </c>
      <c r="Y86" s="112"/>
      <c r="Z86" s="111"/>
    </row>
    <row r="87" spans="1:26" s="1" customFormat="1" ht="19.5" customHeight="1" hidden="1">
      <c r="A87" s="144" t="s">
        <v>96</v>
      </c>
      <c r="B87" s="145">
        <v>273</v>
      </c>
      <c r="C87" s="107">
        <v>231.64</v>
      </c>
      <c r="D87" s="107">
        <f t="shared" si="10"/>
        <v>1.1175135323904197</v>
      </c>
      <c r="E87" s="107">
        <v>761.11</v>
      </c>
      <c r="F87" s="110"/>
      <c r="G87" s="115">
        <v>7</v>
      </c>
      <c r="H87" s="107">
        <v>3.27</v>
      </c>
      <c r="I87" s="116">
        <v>6</v>
      </c>
      <c r="J87" s="107">
        <v>0.54</v>
      </c>
      <c r="K87" s="116">
        <v>13</v>
      </c>
      <c r="L87" s="107">
        <v>0.3</v>
      </c>
      <c r="M87" s="110"/>
      <c r="N87" s="116">
        <v>4</v>
      </c>
      <c r="O87" s="107">
        <v>0.43</v>
      </c>
      <c r="P87" s="114">
        <v>0</v>
      </c>
      <c r="Q87" s="107">
        <v>0</v>
      </c>
      <c r="R87" s="114">
        <v>22</v>
      </c>
      <c r="S87" s="107">
        <v>0.02</v>
      </c>
      <c r="T87" s="114">
        <v>4</v>
      </c>
      <c r="U87" s="107">
        <v>0.08</v>
      </c>
      <c r="V87" s="114">
        <v>6</v>
      </c>
      <c r="W87" s="107">
        <v>1.92</v>
      </c>
      <c r="X87" s="107">
        <f>C87-C86</f>
        <v>2.559999999999974</v>
      </c>
      <c r="Y87" s="112"/>
      <c r="Z87" s="111"/>
    </row>
    <row r="88" spans="1:26" s="1" customFormat="1" ht="19.5" customHeight="1" hidden="1">
      <c r="A88" s="144" t="s">
        <v>97</v>
      </c>
      <c r="B88" s="145">
        <v>277</v>
      </c>
      <c r="C88" s="107">
        <v>232.71</v>
      </c>
      <c r="D88" s="107">
        <f t="shared" si="10"/>
        <v>0.461923674667597</v>
      </c>
      <c r="E88" s="107">
        <v>748.84</v>
      </c>
      <c r="F88" s="110"/>
      <c r="G88" s="115">
        <v>6</v>
      </c>
      <c r="H88" s="107">
        <v>2.19</v>
      </c>
      <c r="I88" s="116">
        <v>4</v>
      </c>
      <c r="J88" s="107">
        <v>0.32</v>
      </c>
      <c r="K88" s="116">
        <v>8</v>
      </c>
      <c r="L88" s="107">
        <v>0.58</v>
      </c>
      <c r="M88" s="110"/>
      <c r="N88" s="116">
        <v>0</v>
      </c>
      <c r="O88" s="107">
        <v>0</v>
      </c>
      <c r="P88" s="114">
        <v>0</v>
      </c>
      <c r="Q88" s="107">
        <v>0</v>
      </c>
      <c r="R88" s="114">
        <v>14</v>
      </c>
      <c r="S88" s="107">
        <v>0.13</v>
      </c>
      <c r="T88" s="114">
        <v>0</v>
      </c>
      <c r="U88" s="107">
        <v>0</v>
      </c>
      <c r="V88" s="114">
        <v>2</v>
      </c>
      <c r="W88" s="107">
        <v>2.15</v>
      </c>
      <c r="X88" s="107">
        <f>C88-C87</f>
        <v>1.0700000000000216</v>
      </c>
      <c r="Y88" s="112"/>
      <c r="Z88" s="111"/>
    </row>
    <row r="89" spans="1:26" s="1" customFormat="1" ht="19.5" customHeight="1" hidden="1">
      <c r="A89" s="144" t="s">
        <v>92</v>
      </c>
      <c r="B89" s="145">
        <v>281</v>
      </c>
      <c r="C89" s="107">
        <v>236.48</v>
      </c>
      <c r="D89" s="107">
        <f t="shared" si="10"/>
        <v>1.6200421125005293</v>
      </c>
      <c r="E89" s="107">
        <v>803.6</v>
      </c>
      <c r="F89" s="110"/>
      <c r="G89" s="115">
        <v>7</v>
      </c>
      <c r="H89" s="107">
        <v>4.22</v>
      </c>
      <c r="I89" s="116">
        <v>3</v>
      </c>
      <c r="J89" s="107">
        <v>0.17</v>
      </c>
      <c r="K89" s="116">
        <v>3</v>
      </c>
      <c r="L89" s="107">
        <v>0.24</v>
      </c>
      <c r="M89" s="110"/>
      <c r="N89" s="116">
        <v>1</v>
      </c>
      <c r="O89" s="107">
        <v>0.02</v>
      </c>
      <c r="P89" s="114">
        <v>0</v>
      </c>
      <c r="Q89" s="107">
        <v>0</v>
      </c>
      <c r="R89" s="114">
        <v>16</v>
      </c>
      <c r="S89" s="107">
        <v>0.02</v>
      </c>
      <c r="T89" s="114">
        <v>2</v>
      </c>
      <c r="U89" s="107">
        <v>0.26</v>
      </c>
      <c r="V89" s="114">
        <v>3</v>
      </c>
      <c r="W89" s="107">
        <v>0.65</v>
      </c>
      <c r="X89" s="107">
        <f>C89-C88</f>
        <v>3.769999999999982</v>
      </c>
      <c r="Y89" s="112"/>
      <c r="Z89" s="111"/>
    </row>
    <row r="90" spans="1:26" s="1" customFormat="1" ht="19.5" customHeight="1" hidden="1">
      <c r="A90" s="144" t="s">
        <v>72</v>
      </c>
      <c r="B90" s="145">
        <v>274</v>
      </c>
      <c r="C90" s="107">
        <v>233.22</v>
      </c>
      <c r="D90" s="107">
        <f t="shared" si="10"/>
        <v>-1.3785520974289542</v>
      </c>
      <c r="E90" s="107">
        <v>778.12</v>
      </c>
      <c r="F90" s="110"/>
      <c r="G90" s="115">
        <v>2</v>
      </c>
      <c r="H90" s="107">
        <v>0.81</v>
      </c>
      <c r="I90" s="116">
        <v>2</v>
      </c>
      <c r="J90" s="107">
        <v>0.11</v>
      </c>
      <c r="K90" s="116">
        <v>2</v>
      </c>
      <c r="L90" s="107">
        <v>0.13</v>
      </c>
      <c r="M90" s="110"/>
      <c r="N90" s="116">
        <v>0</v>
      </c>
      <c r="O90" s="107">
        <v>0</v>
      </c>
      <c r="P90" s="114">
        <v>0</v>
      </c>
      <c r="Q90" s="107">
        <v>0</v>
      </c>
      <c r="R90" s="114">
        <v>16</v>
      </c>
      <c r="S90" s="107">
        <v>0.04</v>
      </c>
      <c r="T90" s="114">
        <v>4</v>
      </c>
      <c r="U90" s="107">
        <v>0.04</v>
      </c>
      <c r="V90" s="114">
        <v>9</v>
      </c>
      <c r="W90" s="107">
        <v>4.31</v>
      </c>
      <c r="X90" s="107">
        <f>C90-C89</f>
        <v>-3.259999999999991</v>
      </c>
      <c r="Y90" s="112"/>
      <c r="Z90" s="111"/>
    </row>
    <row r="91" spans="1:26" s="127" customFormat="1" ht="19.5" customHeight="1">
      <c r="A91" s="152">
        <v>2018</v>
      </c>
      <c r="B91" s="153">
        <v>256</v>
      </c>
      <c r="C91" s="121">
        <v>177.057241714</v>
      </c>
      <c r="D91" s="121">
        <v>-24.081450255552692</v>
      </c>
      <c r="E91" s="121">
        <v>517.959288286</v>
      </c>
      <c r="F91" s="154"/>
      <c r="G91" s="123">
        <v>54</v>
      </c>
      <c r="H91" s="121">
        <v>23.89</v>
      </c>
      <c r="I91" s="123">
        <v>40</v>
      </c>
      <c r="J91" s="121">
        <v>3.9784100000000002</v>
      </c>
      <c r="K91" s="123">
        <v>29</v>
      </c>
      <c r="L91" s="121">
        <v>1.37829889</v>
      </c>
      <c r="M91" s="155"/>
      <c r="N91" s="123">
        <v>0</v>
      </c>
      <c r="O91" s="121">
        <v>0</v>
      </c>
      <c r="P91" s="123">
        <v>2</v>
      </c>
      <c r="Q91" s="121">
        <v>0.176</v>
      </c>
      <c r="R91" s="123">
        <v>148</v>
      </c>
      <c r="S91" s="121">
        <v>0.21</v>
      </c>
      <c r="T91" s="123">
        <v>25</v>
      </c>
      <c r="U91" s="121">
        <v>0.48</v>
      </c>
      <c r="V91" s="123">
        <v>72</v>
      </c>
      <c r="W91" s="121">
        <v>85.33544948</v>
      </c>
      <c r="X91" s="121">
        <v>-56.16168979999997</v>
      </c>
      <c r="Y91" s="125"/>
      <c r="Z91" s="126"/>
    </row>
    <row r="92" spans="1:25" s="127" customFormat="1" ht="19.5" customHeight="1" hidden="1">
      <c r="A92" s="128" t="s">
        <v>73</v>
      </c>
      <c r="B92" s="124">
        <v>267</v>
      </c>
      <c r="C92" s="129">
        <v>230.073251134</v>
      </c>
      <c r="D92" s="130">
        <v>-1.34926201269188</v>
      </c>
      <c r="E92" s="129">
        <v>767.444974954</v>
      </c>
      <c r="F92" s="122"/>
      <c r="G92" s="131">
        <v>4</v>
      </c>
      <c r="H92" s="130">
        <v>1.13194345</v>
      </c>
      <c r="I92" s="132">
        <v>6</v>
      </c>
      <c r="J92" s="130">
        <v>0.24978</v>
      </c>
      <c r="K92" s="132">
        <v>0</v>
      </c>
      <c r="L92" s="130">
        <v>0</v>
      </c>
      <c r="M92" s="122"/>
      <c r="N92" s="132">
        <v>0</v>
      </c>
      <c r="O92" s="130">
        <v>0</v>
      </c>
      <c r="P92" s="133">
        <v>0</v>
      </c>
      <c r="Q92" s="130">
        <v>0</v>
      </c>
      <c r="R92" s="133">
        <v>15</v>
      </c>
      <c r="S92" s="130">
        <v>0.01</v>
      </c>
      <c r="T92" s="133">
        <v>1</v>
      </c>
      <c r="U92" s="130">
        <v>0.00213</v>
      </c>
      <c r="V92" s="133">
        <v>11</v>
      </c>
      <c r="W92" s="130">
        <v>4.53862689</v>
      </c>
      <c r="X92" s="130">
        <v>-3.15</v>
      </c>
      <c r="Y92" s="125"/>
    </row>
    <row r="93" spans="1:25" s="127" customFormat="1" ht="19.5" customHeight="1" hidden="1">
      <c r="A93" s="128" t="s">
        <v>74</v>
      </c>
      <c r="B93" s="124">
        <v>263</v>
      </c>
      <c r="C93" s="129">
        <v>226.474815388</v>
      </c>
      <c r="D93" s="130">
        <v>-1.5640391606863477</v>
      </c>
      <c r="E93" s="129">
        <v>743.614062352</v>
      </c>
      <c r="F93" s="122"/>
      <c r="G93" s="131">
        <v>1</v>
      </c>
      <c r="H93" s="130">
        <v>0.35785509000000004</v>
      </c>
      <c r="I93" s="132">
        <v>3</v>
      </c>
      <c r="J93" s="130">
        <v>0.07296</v>
      </c>
      <c r="K93" s="132">
        <v>0</v>
      </c>
      <c r="L93" s="130">
        <v>0</v>
      </c>
      <c r="M93" s="122"/>
      <c r="N93" s="132">
        <v>0</v>
      </c>
      <c r="O93" s="130">
        <v>0</v>
      </c>
      <c r="P93" s="133">
        <v>1</v>
      </c>
      <c r="Q93" s="130">
        <v>0.09</v>
      </c>
      <c r="R93" s="133">
        <v>13</v>
      </c>
      <c r="S93" s="130">
        <v>0.016887884</v>
      </c>
      <c r="T93" s="133">
        <v>1</v>
      </c>
      <c r="U93" s="130">
        <v>0</v>
      </c>
      <c r="V93" s="133">
        <v>5</v>
      </c>
      <c r="W93" s="130">
        <v>4.14285872</v>
      </c>
      <c r="X93" s="130">
        <v>-3.6</v>
      </c>
      <c r="Y93" s="125"/>
    </row>
    <row r="94" spans="1:25" s="127" customFormat="1" ht="19.5" customHeight="1" hidden="1">
      <c r="A94" s="128" t="s">
        <v>82</v>
      </c>
      <c r="B94" s="124">
        <v>256</v>
      </c>
      <c r="C94" s="129">
        <v>220.519189158</v>
      </c>
      <c r="D94" s="129">
        <v>-2.297409789387049</v>
      </c>
      <c r="E94" s="129">
        <v>755.45312715</v>
      </c>
      <c r="F94" s="122"/>
      <c r="G94" s="156">
        <v>1</v>
      </c>
      <c r="H94" s="129">
        <v>0.48218</v>
      </c>
      <c r="I94" s="157">
        <v>4</v>
      </c>
      <c r="J94" s="129">
        <v>0.5875</v>
      </c>
      <c r="K94" s="157">
        <v>0</v>
      </c>
      <c r="L94" s="129">
        <v>0</v>
      </c>
      <c r="M94" s="122"/>
      <c r="N94" s="157">
        <v>0</v>
      </c>
      <c r="O94" s="129">
        <v>0</v>
      </c>
      <c r="P94" s="158">
        <v>0</v>
      </c>
      <c r="Q94" s="129">
        <v>0</v>
      </c>
      <c r="R94" s="158">
        <v>14</v>
      </c>
      <c r="S94" s="129">
        <v>0.059476909999999994</v>
      </c>
      <c r="T94" s="158">
        <v>2</v>
      </c>
      <c r="U94" s="129">
        <v>0.01</v>
      </c>
      <c r="V94" s="158">
        <v>8</v>
      </c>
      <c r="W94" s="129">
        <v>6.32</v>
      </c>
      <c r="X94" s="129">
        <v>-5.18</v>
      </c>
      <c r="Y94" s="125"/>
    </row>
    <row r="95" spans="1:25" s="127" customFormat="1" ht="19.5" customHeight="1" hidden="1">
      <c r="A95" s="128" t="s">
        <v>77</v>
      </c>
      <c r="B95" s="124">
        <v>258</v>
      </c>
      <c r="C95" s="129">
        <v>220.428570898</v>
      </c>
      <c r="D95" s="129">
        <v>-0.04109314039562245</v>
      </c>
      <c r="E95" s="129">
        <v>801.327809626</v>
      </c>
      <c r="F95" s="122"/>
      <c r="G95" s="156">
        <v>5</v>
      </c>
      <c r="H95" s="129">
        <v>1.8824299599999998</v>
      </c>
      <c r="I95" s="157">
        <v>3</v>
      </c>
      <c r="J95" s="129">
        <v>0.293</v>
      </c>
      <c r="K95" s="157">
        <v>0</v>
      </c>
      <c r="L95" s="129">
        <v>0</v>
      </c>
      <c r="M95" s="122"/>
      <c r="N95" s="157">
        <v>0</v>
      </c>
      <c r="O95" s="129">
        <v>0</v>
      </c>
      <c r="P95" s="158">
        <v>0</v>
      </c>
      <c r="Q95" s="129">
        <v>0</v>
      </c>
      <c r="R95" s="158">
        <v>9</v>
      </c>
      <c r="S95" s="129">
        <v>0.00470777</v>
      </c>
      <c r="T95" s="158">
        <v>1</v>
      </c>
      <c r="U95" s="129">
        <v>0.00231</v>
      </c>
      <c r="V95" s="158">
        <v>3</v>
      </c>
      <c r="W95" s="129">
        <v>2.26844599</v>
      </c>
      <c r="X95" s="129">
        <v>-0.09</v>
      </c>
      <c r="Y95" s="125"/>
    </row>
    <row r="96" spans="1:25" s="127" customFormat="1" ht="19.5" customHeight="1" hidden="1">
      <c r="A96" s="128" t="s">
        <v>89</v>
      </c>
      <c r="B96" s="124">
        <v>256</v>
      </c>
      <c r="C96" s="129">
        <v>217.970055928</v>
      </c>
      <c r="D96" s="129">
        <v>-1.1153340785109254</v>
      </c>
      <c r="E96" s="129">
        <v>781.684271681</v>
      </c>
      <c r="F96" s="122"/>
      <c r="G96" s="156">
        <v>2</v>
      </c>
      <c r="H96" s="129">
        <v>0.715</v>
      </c>
      <c r="I96" s="157">
        <v>2</v>
      </c>
      <c r="J96" s="129">
        <v>0.1165</v>
      </c>
      <c r="K96" s="157">
        <v>0</v>
      </c>
      <c r="L96" s="129">
        <v>0</v>
      </c>
      <c r="M96" s="122"/>
      <c r="N96" s="157">
        <v>0</v>
      </c>
      <c r="O96" s="129">
        <v>0</v>
      </c>
      <c r="P96" s="158">
        <v>0</v>
      </c>
      <c r="Q96" s="129">
        <v>0</v>
      </c>
      <c r="R96" s="158">
        <v>9</v>
      </c>
      <c r="S96" s="129">
        <v>0.02168</v>
      </c>
      <c r="T96" s="158">
        <v>0</v>
      </c>
      <c r="U96" s="129">
        <v>0</v>
      </c>
      <c r="V96" s="158">
        <v>4</v>
      </c>
      <c r="W96" s="129">
        <v>3.31169497</v>
      </c>
      <c r="X96" s="129">
        <v>-2.46</v>
      </c>
      <c r="Y96" s="125"/>
    </row>
    <row r="97" spans="1:25" s="127" customFormat="1" ht="19.5" customHeight="1" hidden="1">
      <c r="A97" s="128" t="s">
        <v>83</v>
      </c>
      <c r="B97" s="124">
        <v>255</v>
      </c>
      <c r="C97" s="129">
        <v>216.13621462799998</v>
      </c>
      <c r="D97" s="129">
        <v>-0.8413271686298842</v>
      </c>
      <c r="E97" s="129">
        <v>734.04118428</v>
      </c>
      <c r="F97" s="122"/>
      <c r="G97" s="156">
        <v>4</v>
      </c>
      <c r="H97" s="129">
        <v>0.8538618</v>
      </c>
      <c r="I97" s="157">
        <v>2</v>
      </c>
      <c r="J97" s="129">
        <v>0.15</v>
      </c>
      <c r="K97" s="157">
        <v>1</v>
      </c>
      <c r="L97" s="129">
        <v>0.06390384</v>
      </c>
      <c r="M97" s="122"/>
      <c r="N97" s="157">
        <v>0</v>
      </c>
      <c r="O97" s="129">
        <v>0</v>
      </c>
      <c r="P97" s="158">
        <v>0</v>
      </c>
      <c r="Q97" s="129">
        <v>0</v>
      </c>
      <c r="R97" s="158">
        <v>12</v>
      </c>
      <c r="S97" s="129">
        <v>0.0107487</v>
      </c>
      <c r="T97" s="158">
        <v>2</v>
      </c>
      <c r="U97" s="129">
        <v>0.003715</v>
      </c>
      <c r="V97" s="158">
        <v>5</v>
      </c>
      <c r="W97" s="129">
        <v>2.9</v>
      </c>
      <c r="X97" s="129">
        <v>-1.83</v>
      </c>
      <c r="Y97" s="125"/>
    </row>
    <row r="98" spans="1:25" s="127" customFormat="1" ht="19.5" customHeight="1" hidden="1">
      <c r="A98" s="128" t="s">
        <v>91</v>
      </c>
      <c r="B98" s="124">
        <v>257</v>
      </c>
      <c r="C98" s="129">
        <v>216.678770034</v>
      </c>
      <c r="D98" s="129">
        <v>0.25102475627873455</v>
      </c>
      <c r="E98" s="129">
        <v>715.99118730164</v>
      </c>
      <c r="F98" s="122"/>
      <c r="G98" s="156">
        <v>6</v>
      </c>
      <c r="H98" s="129">
        <v>3.04509735</v>
      </c>
      <c r="I98" s="157">
        <v>3</v>
      </c>
      <c r="J98" s="129">
        <v>0.57</v>
      </c>
      <c r="K98" s="157">
        <v>5</v>
      </c>
      <c r="L98" s="129">
        <v>0.20847595000000002</v>
      </c>
      <c r="M98" s="122"/>
      <c r="N98" s="157">
        <v>0</v>
      </c>
      <c r="O98" s="129">
        <v>0</v>
      </c>
      <c r="P98" s="158">
        <v>0</v>
      </c>
      <c r="Q98" s="129">
        <v>0</v>
      </c>
      <c r="R98" s="158">
        <v>13</v>
      </c>
      <c r="S98" s="129">
        <v>0.024165696</v>
      </c>
      <c r="T98" s="158">
        <v>4</v>
      </c>
      <c r="U98" s="129">
        <v>0.0085325</v>
      </c>
      <c r="V98" s="158">
        <v>4</v>
      </c>
      <c r="W98" s="129">
        <v>3.2966510899999997</v>
      </c>
      <c r="X98" s="129">
        <v>0.54</v>
      </c>
      <c r="Y98" s="125"/>
    </row>
    <row r="99" spans="1:25" s="127" customFormat="1" ht="19.5" customHeight="1" hidden="1">
      <c r="A99" s="128" t="s">
        <v>96</v>
      </c>
      <c r="B99" s="124">
        <v>256</v>
      </c>
      <c r="C99" s="129">
        <v>216.81893151399998</v>
      </c>
      <c r="D99" s="129">
        <v>0.0646863003597425</v>
      </c>
      <c r="E99" s="129">
        <v>690.297147327</v>
      </c>
      <c r="F99" s="122"/>
      <c r="G99" s="156">
        <v>4</v>
      </c>
      <c r="H99" s="129">
        <v>1.29037091</v>
      </c>
      <c r="I99" s="157">
        <v>2</v>
      </c>
      <c r="J99" s="129">
        <v>0.31</v>
      </c>
      <c r="K99" s="157">
        <v>13</v>
      </c>
      <c r="L99" s="129">
        <v>0.77226094</v>
      </c>
      <c r="M99" s="122"/>
      <c r="N99" s="157">
        <v>0</v>
      </c>
      <c r="O99" s="129">
        <v>0</v>
      </c>
      <c r="P99" s="158">
        <v>0</v>
      </c>
      <c r="Q99" s="129">
        <v>0</v>
      </c>
      <c r="R99" s="158">
        <v>12</v>
      </c>
      <c r="S99" s="129">
        <v>0.01334582</v>
      </c>
      <c r="T99" s="158">
        <v>4</v>
      </c>
      <c r="U99" s="129">
        <v>0.01</v>
      </c>
      <c r="V99" s="158">
        <v>5</v>
      </c>
      <c r="W99" s="129">
        <v>2.23052619</v>
      </c>
      <c r="X99" s="129">
        <v>0.14</v>
      </c>
      <c r="Y99" s="125"/>
    </row>
    <row r="100" spans="1:25" s="127" customFormat="1" ht="19.5" customHeight="1" hidden="1">
      <c r="A100" s="128" t="s">
        <v>85</v>
      </c>
      <c r="B100" s="124">
        <v>257</v>
      </c>
      <c r="C100" s="129">
        <v>180.517956664</v>
      </c>
      <c r="D100" s="129">
        <v>-16.74253009020849</v>
      </c>
      <c r="E100" s="129">
        <v>510.665086967</v>
      </c>
      <c r="F100" s="122"/>
      <c r="G100" s="156">
        <v>9</v>
      </c>
      <c r="H100" s="129">
        <v>7.4759210000000005</v>
      </c>
      <c r="I100" s="157">
        <v>2</v>
      </c>
      <c r="J100" s="129">
        <v>0.105</v>
      </c>
      <c r="K100" s="157">
        <v>10</v>
      </c>
      <c r="L100" s="129">
        <v>0.33365816000000004</v>
      </c>
      <c r="M100" s="122"/>
      <c r="N100" s="157">
        <v>0</v>
      </c>
      <c r="O100" s="129">
        <v>0</v>
      </c>
      <c r="P100" s="158">
        <v>0</v>
      </c>
      <c r="Q100" s="129">
        <v>0</v>
      </c>
      <c r="R100" s="158">
        <v>18</v>
      </c>
      <c r="S100" s="129">
        <v>0.021113800000000002</v>
      </c>
      <c r="T100" s="158">
        <v>3</v>
      </c>
      <c r="U100" s="129">
        <v>0.14468372</v>
      </c>
      <c r="V100" s="158">
        <v>8</v>
      </c>
      <c r="W100" s="129">
        <v>44.09198409</v>
      </c>
      <c r="X100" s="129">
        <v>-36.30097484999999</v>
      </c>
      <c r="Y100" s="125"/>
    </row>
    <row r="101" spans="1:25" s="127" customFormat="1" ht="19.5" customHeight="1" hidden="1">
      <c r="A101" s="128" t="s">
        <v>92</v>
      </c>
      <c r="B101" s="124">
        <v>253</v>
      </c>
      <c r="C101" s="129">
        <v>178.85851094400002</v>
      </c>
      <c r="D101" s="129">
        <v>-0.9192690581406943</v>
      </c>
      <c r="E101" s="129">
        <v>526.6476924</v>
      </c>
      <c r="F101" s="122"/>
      <c r="G101" s="156">
        <v>4</v>
      </c>
      <c r="H101" s="129">
        <v>1.88761435</v>
      </c>
      <c r="I101" s="157">
        <v>7</v>
      </c>
      <c r="J101" s="129">
        <v>0.8182</v>
      </c>
      <c r="K101" s="157">
        <v>0</v>
      </c>
      <c r="L101" s="129">
        <v>0</v>
      </c>
      <c r="M101" s="122"/>
      <c r="N101" s="157">
        <v>0</v>
      </c>
      <c r="O101" s="129">
        <v>0</v>
      </c>
      <c r="P101" s="158">
        <v>1</v>
      </c>
      <c r="Q101" s="129">
        <v>0.086</v>
      </c>
      <c r="R101" s="158">
        <v>8</v>
      </c>
      <c r="S101" s="129">
        <v>0.02</v>
      </c>
      <c r="T101" s="158">
        <v>4</v>
      </c>
      <c r="U101" s="129">
        <v>0.15498908</v>
      </c>
      <c r="V101" s="158">
        <v>8</v>
      </c>
      <c r="W101" s="129">
        <v>4.32</v>
      </c>
      <c r="X101" s="129">
        <v>-1.6594457199999795</v>
      </c>
      <c r="Y101" s="125"/>
    </row>
    <row r="102" spans="1:25" s="127" customFormat="1" ht="19.5" customHeight="1" hidden="1">
      <c r="A102" s="128" t="s">
        <v>101</v>
      </c>
      <c r="B102" s="124">
        <v>256</v>
      </c>
      <c r="C102" s="129">
        <v>177.057241714</v>
      </c>
      <c r="D102" s="129">
        <v>-1.0070917064516844</v>
      </c>
      <c r="E102" s="129">
        <v>517.959288286</v>
      </c>
      <c r="F102" s="122"/>
      <c r="G102" s="156">
        <v>10</v>
      </c>
      <c r="H102" s="129">
        <v>3.40975519</v>
      </c>
      <c r="I102" s="157">
        <v>4</v>
      </c>
      <c r="J102" s="129">
        <v>0.53</v>
      </c>
      <c r="K102" s="157">
        <v>0</v>
      </c>
      <c r="L102" s="129">
        <v>0</v>
      </c>
      <c r="M102" s="122"/>
      <c r="N102" s="157">
        <v>0</v>
      </c>
      <c r="O102" s="129">
        <v>0</v>
      </c>
      <c r="P102" s="158">
        <v>0</v>
      </c>
      <c r="Q102" s="129">
        <v>0</v>
      </c>
      <c r="R102" s="158">
        <v>10</v>
      </c>
      <c r="S102" s="129">
        <v>0.01381916</v>
      </c>
      <c r="T102" s="158">
        <v>1</v>
      </c>
      <c r="U102" s="129">
        <v>0.0031623899999999997</v>
      </c>
      <c r="V102" s="158">
        <v>7</v>
      </c>
      <c r="W102" s="129">
        <v>5.75168119</v>
      </c>
      <c r="X102" s="129">
        <v>-1.8012692300000026</v>
      </c>
      <c r="Y102" s="125"/>
    </row>
    <row r="103" spans="1:26" s="127" customFormat="1" ht="19.5" customHeight="1">
      <c r="A103" s="152">
        <v>2019</v>
      </c>
      <c r="B103" s="153">
        <v>248</v>
      </c>
      <c r="C103" s="121">
        <v>161.12396483199998</v>
      </c>
      <c r="D103" s="121">
        <v>-8.998941092585753</v>
      </c>
      <c r="E103" s="121">
        <v>489.910047848</v>
      </c>
      <c r="F103" s="154"/>
      <c r="G103" s="123">
        <v>47</v>
      </c>
      <c r="H103" s="121">
        <v>16.98270349</v>
      </c>
      <c r="I103" s="123">
        <v>22</v>
      </c>
      <c r="J103" s="121">
        <v>2.8203008199999995</v>
      </c>
      <c r="K103" s="123">
        <v>31</v>
      </c>
      <c r="L103" s="121">
        <v>1.0486006799999998</v>
      </c>
      <c r="M103" s="155"/>
      <c r="N103" s="123">
        <v>5</v>
      </c>
      <c r="O103" s="121">
        <v>0.1377738</v>
      </c>
      <c r="P103" s="123">
        <v>0</v>
      </c>
      <c r="Q103" s="121">
        <v>0</v>
      </c>
      <c r="R103" s="123">
        <v>151</v>
      </c>
      <c r="S103" s="121">
        <v>0.39511099799999994</v>
      </c>
      <c r="T103" s="123">
        <v>29</v>
      </c>
      <c r="U103" s="121">
        <v>1.0168746899999999</v>
      </c>
      <c r="V103" s="123">
        <v>55</v>
      </c>
      <c r="W103" s="121">
        <v>36.30590917000001</v>
      </c>
      <c r="X103" s="121">
        <v>-15.94328638</v>
      </c>
      <c r="Y103" s="125"/>
      <c r="Z103" s="126"/>
    </row>
    <row r="104" spans="1:26" s="1" customFormat="1" ht="19.5" customHeight="1" hidden="1">
      <c r="A104" s="85" t="s">
        <v>79</v>
      </c>
      <c r="B104" s="4">
        <v>249</v>
      </c>
      <c r="C104" s="5">
        <v>173.92</v>
      </c>
      <c r="D104" s="5">
        <v>-1.766232029668366</v>
      </c>
      <c r="E104" s="5">
        <v>517.968952895</v>
      </c>
      <c r="F104" s="3"/>
      <c r="G104" s="159">
        <v>2</v>
      </c>
      <c r="H104" s="5">
        <v>0.41182368</v>
      </c>
      <c r="I104" s="160">
        <v>1</v>
      </c>
      <c r="J104" s="5">
        <v>0.47756663</v>
      </c>
      <c r="K104" s="160">
        <v>1</v>
      </c>
      <c r="L104" s="129">
        <v>0.02774971</v>
      </c>
      <c r="M104" s="3"/>
      <c r="N104" s="160">
        <v>0</v>
      </c>
      <c r="O104" s="129">
        <v>0</v>
      </c>
      <c r="P104" s="161">
        <v>0</v>
      </c>
      <c r="Q104" s="5">
        <v>0</v>
      </c>
      <c r="R104" s="161">
        <v>19</v>
      </c>
      <c r="S104" s="129">
        <v>0.027032898</v>
      </c>
      <c r="T104" s="161">
        <v>2</v>
      </c>
      <c r="U104" s="5">
        <v>0.000435</v>
      </c>
      <c r="V104" s="161">
        <v>9</v>
      </c>
      <c r="W104" s="5">
        <v>4.07618668</v>
      </c>
      <c r="X104" s="129">
        <v>-3.13</v>
      </c>
      <c r="Y104" s="112"/>
      <c r="Z104" s="117"/>
    </row>
    <row r="105" spans="1:26" s="1" customFormat="1" ht="19.5" customHeight="1" hidden="1">
      <c r="A105" s="85" t="s">
        <v>80</v>
      </c>
      <c r="B105" s="4">
        <v>248</v>
      </c>
      <c r="C105" s="5">
        <v>173.734636952</v>
      </c>
      <c r="D105" s="5">
        <v>-0.10657948942042277</v>
      </c>
      <c r="E105" s="5">
        <v>557.14</v>
      </c>
      <c r="F105" s="3"/>
      <c r="G105" s="159">
        <v>0</v>
      </c>
      <c r="H105" s="5">
        <v>0</v>
      </c>
      <c r="I105" s="160">
        <v>2</v>
      </c>
      <c r="J105" s="5">
        <v>0.1</v>
      </c>
      <c r="K105" s="160">
        <v>0</v>
      </c>
      <c r="L105" s="129">
        <v>0</v>
      </c>
      <c r="M105" s="3"/>
      <c r="N105" s="160">
        <v>0</v>
      </c>
      <c r="O105" s="129">
        <v>0</v>
      </c>
      <c r="P105" s="161">
        <v>0</v>
      </c>
      <c r="Q105" s="5">
        <v>0</v>
      </c>
      <c r="R105" s="161">
        <v>14</v>
      </c>
      <c r="S105" s="129">
        <v>0.014444</v>
      </c>
      <c r="T105" s="161">
        <v>0</v>
      </c>
      <c r="U105" s="5">
        <v>0</v>
      </c>
      <c r="V105" s="161">
        <v>1</v>
      </c>
      <c r="W105" s="5">
        <v>0.30460000000000004</v>
      </c>
      <c r="X105" s="129">
        <v>-0.19</v>
      </c>
      <c r="Y105" s="112"/>
      <c r="Z105" s="117"/>
    </row>
    <row r="106" spans="1:26" s="1" customFormat="1" ht="19.5" customHeight="1" hidden="1">
      <c r="A106" s="85" t="s">
        <v>81</v>
      </c>
      <c r="B106" s="4">
        <v>246</v>
      </c>
      <c r="C106" s="5">
        <v>170.199786942</v>
      </c>
      <c r="D106" s="5">
        <v>-2.0346259514023135</v>
      </c>
      <c r="E106" s="5">
        <v>514.106693304</v>
      </c>
      <c r="F106" s="3"/>
      <c r="G106" s="159">
        <v>3</v>
      </c>
      <c r="H106" s="5">
        <v>0.77</v>
      </c>
      <c r="I106" s="160">
        <v>0</v>
      </c>
      <c r="J106" s="5">
        <v>0</v>
      </c>
      <c r="K106" s="160">
        <v>0</v>
      </c>
      <c r="L106" s="129">
        <v>0</v>
      </c>
      <c r="M106" s="3"/>
      <c r="N106" s="160">
        <v>0</v>
      </c>
      <c r="O106" s="129">
        <v>0</v>
      </c>
      <c r="P106" s="161">
        <v>0</v>
      </c>
      <c r="Q106" s="129">
        <v>0</v>
      </c>
      <c r="R106" s="161">
        <v>9</v>
      </c>
      <c r="S106" s="129">
        <v>0.043842559999999996</v>
      </c>
      <c r="T106" s="161">
        <v>1</v>
      </c>
      <c r="U106" s="5">
        <v>0.00011999999999999999</v>
      </c>
      <c r="V106" s="161">
        <v>5</v>
      </c>
      <c r="W106" s="5">
        <v>4.354372570000001</v>
      </c>
      <c r="X106" s="129">
        <v>-3.53</v>
      </c>
      <c r="Y106" s="112"/>
      <c r="Z106" s="117"/>
    </row>
    <row r="107" spans="1:26" s="1" customFormat="1" ht="19.5" customHeight="1" hidden="1">
      <c r="A107" s="85" t="s">
        <v>76</v>
      </c>
      <c r="B107" s="4">
        <v>241</v>
      </c>
      <c r="C107" s="5">
        <v>165.43816446199997</v>
      </c>
      <c r="D107" s="5">
        <v>-2.7976665338733206</v>
      </c>
      <c r="E107" s="5">
        <v>514.545534105</v>
      </c>
      <c r="F107" s="3"/>
      <c r="G107" s="159">
        <v>1</v>
      </c>
      <c r="H107" s="5">
        <v>0.42</v>
      </c>
      <c r="I107" s="160">
        <v>2</v>
      </c>
      <c r="J107" s="5">
        <v>0.11</v>
      </c>
      <c r="K107" s="160">
        <v>0</v>
      </c>
      <c r="L107" s="129">
        <v>0</v>
      </c>
      <c r="M107" s="3"/>
      <c r="N107" s="160">
        <v>0</v>
      </c>
      <c r="O107" s="129">
        <v>0</v>
      </c>
      <c r="P107" s="161">
        <v>0</v>
      </c>
      <c r="Q107" s="129">
        <v>0</v>
      </c>
      <c r="R107" s="161">
        <v>16</v>
      </c>
      <c r="S107" s="129">
        <v>0.02784397</v>
      </c>
      <c r="T107" s="161">
        <v>4</v>
      </c>
      <c r="U107" s="5">
        <v>0.005589</v>
      </c>
      <c r="V107" s="161">
        <v>6</v>
      </c>
      <c r="W107" s="5">
        <v>5.30835664</v>
      </c>
      <c r="X107" s="129">
        <v>-4.76</v>
      </c>
      <c r="Y107" s="112"/>
      <c r="Z107" s="117"/>
    </row>
    <row r="108" spans="1:26" s="1" customFormat="1" ht="19.5" customHeight="1" hidden="1">
      <c r="A108" s="85" t="s">
        <v>99</v>
      </c>
      <c r="B108" s="4">
        <v>239</v>
      </c>
      <c r="C108" s="5">
        <v>164.286416532</v>
      </c>
      <c r="D108" s="5">
        <v>-0.6961803122909522</v>
      </c>
      <c r="E108" s="5">
        <v>481.400404285</v>
      </c>
      <c r="F108" s="3"/>
      <c r="G108" s="159">
        <v>3</v>
      </c>
      <c r="H108" s="5">
        <v>0.52892125</v>
      </c>
      <c r="I108" s="160">
        <v>2</v>
      </c>
      <c r="J108" s="5">
        <v>0.035851770000000005</v>
      </c>
      <c r="K108" s="160">
        <v>0</v>
      </c>
      <c r="L108" s="129">
        <v>0</v>
      </c>
      <c r="M108" s="3"/>
      <c r="N108" s="160">
        <v>0</v>
      </c>
      <c r="O108" s="129">
        <v>0</v>
      </c>
      <c r="P108" s="161">
        <v>0</v>
      </c>
      <c r="Q108" s="129">
        <v>0</v>
      </c>
      <c r="R108" s="161">
        <v>7</v>
      </c>
      <c r="S108" s="129">
        <v>0.0415625</v>
      </c>
      <c r="T108" s="161">
        <v>2</v>
      </c>
      <c r="U108" s="5">
        <v>0.00015</v>
      </c>
      <c r="V108" s="161">
        <v>5</v>
      </c>
      <c r="W108" s="5">
        <v>1.75793345</v>
      </c>
      <c r="X108" s="129">
        <v>-1.15</v>
      </c>
      <c r="Y108" s="112"/>
      <c r="Z108" s="117"/>
    </row>
    <row r="109" spans="1:26" s="1" customFormat="1" ht="19.5" customHeight="1" hidden="1">
      <c r="A109" s="85" t="s">
        <v>89</v>
      </c>
      <c r="B109" s="4">
        <v>242</v>
      </c>
      <c r="C109" s="5">
        <v>164.866715042</v>
      </c>
      <c r="D109" s="5">
        <v>0.35322367013037514</v>
      </c>
      <c r="E109" s="5">
        <v>505.575367201</v>
      </c>
      <c r="F109" s="3"/>
      <c r="G109" s="159">
        <v>5</v>
      </c>
      <c r="H109" s="5">
        <v>2.32813556</v>
      </c>
      <c r="I109" s="160">
        <v>1</v>
      </c>
      <c r="J109" s="5">
        <v>0.05</v>
      </c>
      <c r="K109" s="160">
        <v>0</v>
      </c>
      <c r="L109" s="129">
        <v>0</v>
      </c>
      <c r="M109" s="3"/>
      <c r="N109" s="160">
        <v>0</v>
      </c>
      <c r="O109" s="129">
        <v>0</v>
      </c>
      <c r="P109" s="161">
        <v>0</v>
      </c>
      <c r="Q109" s="129">
        <v>0</v>
      </c>
      <c r="R109" s="161">
        <v>5</v>
      </c>
      <c r="S109" s="129">
        <v>0.0028675000000000003</v>
      </c>
      <c r="T109" s="161">
        <v>1</v>
      </c>
      <c r="U109" s="5">
        <v>0.0078783</v>
      </c>
      <c r="V109" s="161">
        <v>2</v>
      </c>
      <c r="W109" s="5">
        <v>1.79282625</v>
      </c>
      <c r="X109" s="129">
        <v>0.5800000000000125</v>
      </c>
      <c r="Y109" s="112"/>
      <c r="Z109" s="117"/>
    </row>
    <row r="110" spans="1:26" s="1" customFormat="1" ht="19.5" customHeight="1" hidden="1">
      <c r="A110" s="85" t="s">
        <v>83</v>
      </c>
      <c r="B110" s="4">
        <v>241</v>
      </c>
      <c r="C110" s="5">
        <v>165.405055472</v>
      </c>
      <c r="D110" s="5">
        <v>0.3265306947268661</v>
      </c>
      <c r="E110" s="5">
        <v>511.862030925</v>
      </c>
      <c r="F110" s="3"/>
      <c r="G110" s="159">
        <v>2</v>
      </c>
      <c r="H110" s="5">
        <v>0.43161278</v>
      </c>
      <c r="I110" s="160">
        <v>3</v>
      </c>
      <c r="J110" s="5">
        <v>0.7387999999999999</v>
      </c>
      <c r="K110" s="160">
        <v>1</v>
      </c>
      <c r="L110" s="129">
        <v>0.03</v>
      </c>
      <c r="M110" s="3"/>
      <c r="N110" s="160">
        <v>0</v>
      </c>
      <c r="O110" s="129">
        <v>0</v>
      </c>
      <c r="P110" s="161">
        <v>0</v>
      </c>
      <c r="Q110" s="129">
        <v>0</v>
      </c>
      <c r="R110" s="161">
        <v>9</v>
      </c>
      <c r="S110" s="129">
        <v>0.020898499999999997</v>
      </c>
      <c r="T110" s="161">
        <v>3</v>
      </c>
      <c r="U110" s="5">
        <v>0.01046</v>
      </c>
      <c r="V110" s="161">
        <v>3</v>
      </c>
      <c r="W110" s="5">
        <v>0.6672488499999999</v>
      </c>
      <c r="X110" s="129">
        <v>0.54</v>
      </c>
      <c r="Y110" s="112"/>
      <c r="Z110" s="117"/>
    </row>
    <row r="111" spans="1:26" s="1" customFormat="1" ht="19.5" customHeight="1" hidden="1">
      <c r="A111" s="85" t="s">
        <v>91</v>
      </c>
      <c r="B111" s="4">
        <v>241</v>
      </c>
      <c r="C111" s="5">
        <v>161.80206029200002</v>
      </c>
      <c r="D111" s="5">
        <v>-2.1782860080778566</v>
      </c>
      <c r="E111" s="5">
        <v>503.495907932</v>
      </c>
      <c r="F111" s="3"/>
      <c r="G111" s="159">
        <v>3</v>
      </c>
      <c r="H111" s="5">
        <v>0.89325</v>
      </c>
      <c r="I111" s="160">
        <v>3</v>
      </c>
      <c r="J111" s="5">
        <v>0.16797499999999999</v>
      </c>
      <c r="K111" s="160">
        <v>11</v>
      </c>
      <c r="L111" s="129">
        <v>0.53800986</v>
      </c>
      <c r="M111" s="3"/>
      <c r="N111" s="160">
        <v>2</v>
      </c>
      <c r="O111" s="129">
        <v>0.056625</v>
      </c>
      <c r="P111" s="161">
        <v>0</v>
      </c>
      <c r="Q111" s="129">
        <v>0</v>
      </c>
      <c r="R111" s="161">
        <v>14</v>
      </c>
      <c r="S111" s="129">
        <v>0.05163798</v>
      </c>
      <c r="T111" s="161">
        <v>3</v>
      </c>
      <c r="U111" s="5">
        <v>0.20198</v>
      </c>
      <c r="V111" s="161">
        <v>3</v>
      </c>
      <c r="W111" s="5">
        <v>5.11851302</v>
      </c>
      <c r="X111" s="129">
        <v>-3.61</v>
      </c>
      <c r="Y111" s="112"/>
      <c r="Z111" s="117"/>
    </row>
    <row r="112" spans="1:26" s="1" customFormat="1" ht="19.5" customHeight="1" hidden="1">
      <c r="A112" s="85" t="s">
        <v>84</v>
      </c>
      <c r="B112" s="4">
        <v>239</v>
      </c>
      <c r="C112" s="5">
        <v>161.381274032</v>
      </c>
      <c r="D112" s="5">
        <v>-0.2600623621483225</v>
      </c>
      <c r="E112" s="5">
        <v>490.966476125</v>
      </c>
      <c r="F112" s="3"/>
      <c r="G112" s="159">
        <v>4</v>
      </c>
      <c r="H112" s="5">
        <v>1.334</v>
      </c>
      <c r="I112" s="160">
        <v>2</v>
      </c>
      <c r="J112" s="5">
        <v>0.53671906</v>
      </c>
      <c r="K112" s="160">
        <v>9</v>
      </c>
      <c r="L112" s="129">
        <v>0.23933507</v>
      </c>
      <c r="M112" s="3"/>
      <c r="N112" s="160">
        <v>0</v>
      </c>
      <c r="O112" s="129">
        <v>0</v>
      </c>
      <c r="P112" s="161">
        <v>0</v>
      </c>
      <c r="Q112" s="129">
        <v>0</v>
      </c>
      <c r="R112" s="161">
        <v>15</v>
      </c>
      <c r="S112" s="129">
        <v>0.06068759</v>
      </c>
      <c r="T112" s="161">
        <v>4</v>
      </c>
      <c r="U112" s="5">
        <v>0.03987334</v>
      </c>
      <c r="V112" s="161">
        <v>6</v>
      </c>
      <c r="W112" s="5">
        <v>2.55165464</v>
      </c>
      <c r="X112" s="129">
        <v>-0.42</v>
      </c>
      <c r="Y112" s="112"/>
      <c r="Z112" s="117"/>
    </row>
    <row r="113" spans="1:26" s="1" customFormat="1" ht="19.5" customHeight="1" hidden="1">
      <c r="A113" s="85" t="s">
        <v>85</v>
      </c>
      <c r="B113" s="4">
        <v>239</v>
      </c>
      <c r="C113" s="5">
        <v>161.858737322</v>
      </c>
      <c r="D113" s="5">
        <v>0.29586040441428635</v>
      </c>
      <c r="E113" s="5">
        <v>495.198957505</v>
      </c>
      <c r="F113" s="3"/>
      <c r="G113" s="159">
        <v>7</v>
      </c>
      <c r="H113" s="5">
        <v>2.66961774</v>
      </c>
      <c r="I113" s="160">
        <v>2</v>
      </c>
      <c r="J113" s="5">
        <v>0.10500000000000001</v>
      </c>
      <c r="K113" s="160">
        <v>6</v>
      </c>
      <c r="L113" s="129">
        <v>0.15880671000000002</v>
      </c>
      <c r="M113" s="3"/>
      <c r="N113" s="160">
        <v>2</v>
      </c>
      <c r="O113" s="129">
        <v>0.05801</v>
      </c>
      <c r="P113" s="161">
        <v>0</v>
      </c>
      <c r="Q113" s="129">
        <v>0</v>
      </c>
      <c r="R113" s="161">
        <v>21</v>
      </c>
      <c r="S113" s="129">
        <v>0.09926349999999999</v>
      </c>
      <c r="T113" s="161">
        <v>4</v>
      </c>
      <c r="U113" s="5">
        <v>0.26830000000000004</v>
      </c>
      <c r="V113" s="161">
        <v>7</v>
      </c>
      <c r="W113" s="5">
        <v>2.35493466</v>
      </c>
      <c r="X113" s="129">
        <v>0.48</v>
      </c>
      <c r="Y113" s="112"/>
      <c r="Z113" s="117"/>
    </row>
    <row r="114" spans="1:26" s="1" customFormat="1" ht="19.5" customHeight="1" hidden="1">
      <c r="A114" s="85" t="s">
        <v>86</v>
      </c>
      <c r="B114" s="4">
        <v>244</v>
      </c>
      <c r="C114" s="5">
        <v>161.527251212</v>
      </c>
      <c r="D114" s="5">
        <v>-0.20479963916963662</v>
      </c>
      <c r="E114" s="5">
        <v>524.50943513248</v>
      </c>
      <c r="F114" s="3"/>
      <c r="G114" s="159">
        <v>7</v>
      </c>
      <c r="H114" s="5">
        <v>1.7224005</v>
      </c>
      <c r="I114" s="160">
        <v>0</v>
      </c>
      <c r="J114" s="5">
        <v>0</v>
      </c>
      <c r="K114" s="160">
        <v>3</v>
      </c>
      <c r="L114" s="129">
        <v>0.054699330000000004</v>
      </c>
      <c r="M114" s="3"/>
      <c r="N114" s="160">
        <v>1</v>
      </c>
      <c r="O114" s="129">
        <v>0.0231388</v>
      </c>
      <c r="P114" s="161">
        <v>0</v>
      </c>
      <c r="Q114" s="129">
        <v>0</v>
      </c>
      <c r="R114" s="161">
        <v>12</v>
      </c>
      <c r="S114" s="129">
        <v>0.009470000000000001</v>
      </c>
      <c r="T114" s="161">
        <v>2</v>
      </c>
      <c r="U114" s="5">
        <v>0.10382666</v>
      </c>
      <c r="V114" s="161">
        <v>2</v>
      </c>
      <c r="W114" s="5">
        <v>2.02736808</v>
      </c>
      <c r="X114" s="129">
        <v>-0.33</v>
      </c>
      <c r="Y114" s="112"/>
      <c r="Z114" s="117"/>
    </row>
    <row r="115" spans="1:25" s="127" customFormat="1" ht="19.5" customHeight="1" hidden="1">
      <c r="A115" s="128" t="s">
        <v>101</v>
      </c>
      <c r="B115" s="124">
        <v>248</v>
      </c>
      <c r="C115" s="129">
        <v>161.12396483199998</v>
      </c>
      <c r="D115" s="129">
        <v>-0.24967079980251974</v>
      </c>
      <c r="E115" s="129">
        <v>489.910047848</v>
      </c>
      <c r="F115" s="162"/>
      <c r="G115" s="156">
        <v>10</v>
      </c>
      <c r="H115" s="129">
        <v>5.48294198</v>
      </c>
      <c r="I115" s="157">
        <v>4</v>
      </c>
      <c r="J115" s="129">
        <v>0.47838835999999996</v>
      </c>
      <c r="K115" s="157">
        <v>0</v>
      </c>
      <c r="L115" s="129">
        <v>0</v>
      </c>
      <c r="M115" s="163"/>
      <c r="N115" s="157">
        <v>0</v>
      </c>
      <c r="O115" s="129">
        <v>0</v>
      </c>
      <c r="P115" s="168">
        <v>0</v>
      </c>
      <c r="Q115" s="129">
        <v>0</v>
      </c>
      <c r="R115" s="157">
        <v>10</v>
      </c>
      <c r="S115" s="129">
        <v>0.00556</v>
      </c>
      <c r="T115" s="168">
        <v>3</v>
      </c>
      <c r="U115" s="129">
        <v>0.37826239</v>
      </c>
      <c r="V115" s="168">
        <v>6</v>
      </c>
      <c r="W115" s="129">
        <v>6.00191433</v>
      </c>
      <c r="X115" s="129">
        <v>-0.4132863800000257</v>
      </c>
      <c r="Y115" s="112"/>
    </row>
    <row r="116" spans="1:26" s="127" customFormat="1" ht="19.5" customHeight="1">
      <c r="A116" s="152">
        <v>2020</v>
      </c>
      <c r="B116" s="167">
        <f>B128</f>
        <v>253</v>
      </c>
      <c r="C116" s="121">
        <f>C128</f>
        <v>204.45539178</v>
      </c>
      <c r="D116" s="121">
        <f>ROUND((C128-C103)/C103*100,2)</f>
        <v>26.89</v>
      </c>
      <c r="E116" s="121">
        <f>E128</f>
        <v>749.480966493</v>
      </c>
      <c r="F116" s="154"/>
      <c r="G116" s="123">
        <f>SUM(G117:G128)</f>
        <v>44</v>
      </c>
      <c r="H116" s="121">
        <f>SUM(H117:H128)</f>
        <v>55.1551958</v>
      </c>
      <c r="I116" s="123">
        <f>SUM(I117:I128)</f>
        <v>41</v>
      </c>
      <c r="J116" s="121">
        <f>SUM(J117:J128)+0.01</f>
        <v>3.7881218199999998</v>
      </c>
      <c r="K116" s="123">
        <f>SUM(K117:K128)</f>
        <v>18</v>
      </c>
      <c r="L116" s="121">
        <f>SUM(L117:L128)-0.01</f>
        <v>0.50723652</v>
      </c>
      <c r="M116" s="155"/>
      <c r="N116" s="123">
        <f aca="true" t="shared" si="11" ref="N116:T116">SUM(N117:N128)</f>
        <v>4</v>
      </c>
      <c r="O116" s="121">
        <f t="shared" si="11"/>
        <v>0.1444115</v>
      </c>
      <c r="P116" s="123">
        <f t="shared" si="11"/>
        <v>1</v>
      </c>
      <c r="Q116" s="121">
        <f t="shared" si="11"/>
        <v>0.27053168</v>
      </c>
      <c r="R116" s="123">
        <f t="shared" si="11"/>
        <v>145</v>
      </c>
      <c r="S116" s="121">
        <f>SUM(S117:S128)-0.01</f>
        <v>0.17958620800000002</v>
      </c>
      <c r="T116" s="123">
        <f t="shared" si="11"/>
        <v>18</v>
      </c>
      <c r="U116" s="121">
        <f>SUM(U117:U128)+0.005</f>
        <v>0.8317475000000001</v>
      </c>
      <c r="V116" s="123">
        <f>SUM(V117:V128)</f>
        <v>39</v>
      </c>
      <c r="W116" s="121">
        <f>SUM(W117:W128)</f>
        <v>15.89204908</v>
      </c>
      <c r="X116" s="169">
        <f>SUM(X117:X128)</f>
        <v>43.34142694800003</v>
      </c>
      <c r="Y116" s="125"/>
      <c r="Z116" s="164"/>
    </row>
    <row r="117" spans="1:26" s="127" customFormat="1" ht="19.5" customHeight="1" hidden="1">
      <c r="A117" s="128" t="s">
        <v>73</v>
      </c>
      <c r="B117" s="165">
        <v>254</v>
      </c>
      <c r="C117" s="130">
        <v>166.637892422</v>
      </c>
      <c r="D117" s="130">
        <v>3.4321647883039903</v>
      </c>
      <c r="E117" s="130">
        <v>489.317691756</v>
      </c>
      <c r="F117" s="154"/>
      <c r="G117" s="131">
        <v>8</v>
      </c>
      <c r="H117" s="130">
        <v>6.3539574000000005</v>
      </c>
      <c r="I117" s="132">
        <v>4</v>
      </c>
      <c r="J117" s="130">
        <v>0.2278</v>
      </c>
      <c r="K117" s="132">
        <v>0</v>
      </c>
      <c r="L117" s="130">
        <v>0</v>
      </c>
      <c r="M117" s="155"/>
      <c r="N117" s="132">
        <v>0</v>
      </c>
      <c r="O117" s="130">
        <v>0</v>
      </c>
      <c r="P117" s="166">
        <v>0</v>
      </c>
      <c r="Q117" s="130">
        <v>0</v>
      </c>
      <c r="R117" s="166">
        <v>12</v>
      </c>
      <c r="S117" s="130">
        <v>0.01167563</v>
      </c>
      <c r="T117" s="166">
        <v>2</v>
      </c>
      <c r="U117" s="130">
        <v>-0.0024100000000000007</v>
      </c>
      <c r="V117" s="166">
        <v>2</v>
      </c>
      <c r="W117" s="130">
        <v>1.07191544</v>
      </c>
      <c r="X117" s="130">
        <v>5.523927590000008</v>
      </c>
      <c r="Y117" s="112"/>
      <c r="Z117" s="164"/>
    </row>
    <row r="118" spans="1:26" s="127" customFormat="1" ht="19.5" customHeight="1" hidden="1">
      <c r="A118" s="128" t="s">
        <v>74</v>
      </c>
      <c r="B118" s="165">
        <v>254</v>
      </c>
      <c r="C118" s="130">
        <v>166.958772772</v>
      </c>
      <c r="D118" s="130">
        <v>0.1925614548624996</v>
      </c>
      <c r="E118" s="130">
        <v>480.801097696</v>
      </c>
      <c r="F118" s="154"/>
      <c r="G118" s="131">
        <v>0</v>
      </c>
      <c r="H118" s="130">
        <v>0</v>
      </c>
      <c r="I118" s="132">
        <v>1</v>
      </c>
      <c r="J118" s="130">
        <v>0.03125</v>
      </c>
      <c r="K118" s="132">
        <v>0</v>
      </c>
      <c r="L118" s="130">
        <v>0</v>
      </c>
      <c r="M118" s="155"/>
      <c r="N118" s="132">
        <v>0</v>
      </c>
      <c r="O118" s="130">
        <v>0</v>
      </c>
      <c r="P118" s="166">
        <v>1</v>
      </c>
      <c r="Q118" s="130">
        <v>0.27053168</v>
      </c>
      <c r="R118" s="166">
        <v>10</v>
      </c>
      <c r="S118" s="130">
        <v>0.022348669999999998</v>
      </c>
      <c r="T118" s="166">
        <v>2</v>
      </c>
      <c r="U118" s="130">
        <v>0.00325</v>
      </c>
      <c r="V118" s="166">
        <v>0</v>
      </c>
      <c r="W118" s="130">
        <v>0</v>
      </c>
      <c r="X118" s="130">
        <v>0.32088035000001</v>
      </c>
      <c r="Y118" s="112"/>
      <c r="Z118" s="164"/>
    </row>
    <row r="119" spans="1:26" s="127" customFormat="1" ht="19.5" customHeight="1" hidden="1">
      <c r="A119" s="128" t="s">
        <v>81</v>
      </c>
      <c r="B119" s="165">
        <v>253</v>
      </c>
      <c r="C119" s="130">
        <v>168.076180292</v>
      </c>
      <c r="D119" s="130">
        <v>0.67</v>
      </c>
      <c r="E119" s="130">
        <v>391.980585781</v>
      </c>
      <c r="F119" s="154"/>
      <c r="G119" s="131">
        <v>2</v>
      </c>
      <c r="H119" s="130">
        <v>1.68848404</v>
      </c>
      <c r="I119" s="132">
        <v>4</v>
      </c>
      <c r="J119" s="130">
        <v>0.18819999999999998</v>
      </c>
      <c r="K119" s="132">
        <v>0</v>
      </c>
      <c r="L119" s="130">
        <v>0</v>
      </c>
      <c r="M119" s="155"/>
      <c r="N119" s="132">
        <v>0</v>
      </c>
      <c r="O119" s="130">
        <v>0</v>
      </c>
      <c r="P119" s="166">
        <v>0</v>
      </c>
      <c r="Q119" s="130">
        <v>0</v>
      </c>
      <c r="R119" s="166">
        <v>12</v>
      </c>
      <c r="S119" s="130">
        <v>0.03497713</v>
      </c>
      <c r="T119" s="166">
        <v>1</v>
      </c>
      <c r="U119" s="130">
        <v>7.5E-05</v>
      </c>
      <c r="V119" s="166">
        <v>3</v>
      </c>
      <c r="W119" s="130">
        <v>0.79417865</v>
      </c>
      <c r="X119" s="130">
        <v>1.1174075200000004</v>
      </c>
      <c r="Y119" s="112"/>
      <c r="Z119" s="164"/>
    </row>
    <row r="120" spans="1:26" s="127" customFormat="1" ht="19.5" customHeight="1" hidden="1">
      <c r="A120" s="128" t="s">
        <v>82</v>
      </c>
      <c r="B120" s="165">
        <v>250</v>
      </c>
      <c r="C120" s="130">
        <v>165.77078474</v>
      </c>
      <c r="D120" s="130">
        <v>-1.37</v>
      </c>
      <c r="E120" s="130">
        <v>446.118346669</v>
      </c>
      <c r="F120" s="154"/>
      <c r="G120" s="131">
        <v>1</v>
      </c>
      <c r="H120" s="130">
        <v>0.12888125</v>
      </c>
      <c r="I120" s="132">
        <v>4</v>
      </c>
      <c r="J120" s="130">
        <v>0.17191541000000002</v>
      </c>
      <c r="K120" s="132">
        <v>0</v>
      </c>
      <c r="L120" s="130">
        <v>0</v>
      </c>
      <c r="M120" s="155"/>
      <c r="N120" s="132">
        <v>0</v>
      </c>
      <c r="O120" s="130">
        <v>0</v>
      </c>
      <c r="P120" s="166">
        <v>0</v>
      </c>
      <c r="Q120" s="130">
        <v>0</v>
      </c>
      <c r="R120" s="166">
        <v>17</v>
      </c>
      <c r="S120" s="130">
        <v>0.006321238</v>
      </c>
      <c r="T120" s="166">
        <v>1</v>
      </c>
      <c r="U120" s="130">
        <v>0.00015</v>
      </c>
      <c r="V120" s="166">
        <v>4</v>
      </c>
      <c r="W120" s="130">
        <v>2.6173634499999996</v>
      </c>
      <c r="X120" s="130">
        <v>-2.305395551999993</v>
      </c>
      <c r="Y120" s="112"/>
      <c r="Z120" s="164"/>
    </row>
    <row r="121" spans="1:26" s="127" customFormat="1" ht="19.5" customHeight="1" hidden="1">
      <c r="A121" s="128" t="s">
        <v>87</v>
      </c>
      <c r="B121" s="165">
        <v>250</v>
      </c>
      <c r="C121" s="130">
        <v>166.18879384</v>
      </c>
      <c r="D121" s="130">
        <v>0.25</v>
      </c>
      <c r="E121" s="130">
        <v>504.962689338</v>
      </c>
      <c r="F121" s="154"/>
      <c r="G121" s="131">
        <v>1</v>
      </c>
      <c r="H121" s="130">
        <v>0.725</v>
      </c>
      <c r="I121" s="132">
        <v>1</v>
      </c>
      <c r="J121" s="130">
        <v>0.10256409999999999</v>
      </c>
      <c r="K121" s="132">
        <v>0</v>
      </c>
      <c r="L121" s="130">
        <v>0</v>
      </c>
      <c r="M121" s="155"/>
      <c r="N121" s="132">
        <v>0</v>
      </c>
      <c r="O121" s="130">
        <v>0</v>
      </c>
      <c r="P121" s="166">
        <v>0</v>
      </c>
      <c r="Q121" s="130">
        <v>0</v>
      </c>
      <c r="R121" s="166">
        <v>5</v>
      </c>
      <c r="S121" s="130">
        <v>0.007965</v>
      </c>
      <c r="T121" s="166">
        <v>1</v>
      </c>
      <c r="U121" s="130">
        <v>0.0056</v>
      </c>
      <c r="V121" s="166">
        <v>1</v>
      </c>
      <c r="W121" s="130">
        <v>0.41192</v>
      </c>
      <c r="X121" s="130">
        <v>0.4180090999999777</v>
      </c>
      <c r="Y121" s="112"/>
      <c r="Z121" s="164"/>
    </row>
    <row r="122" spans="1:26" s="127" customFormat="1" ht="19.5" customHeight="1" hidden="1">
      <c r="A122" s="128" t="s">
        <v>89</v>
      </c>
      <c r="B122" s="165">
        <v>248</v>
      </c>
      <c r="C122" s="130">
        <v>165.05093822</v>
      </c>
      <c r="D122" s="130">
        <v>-0.69</v>
      </c>
      <c r="E122" s="130">
        <v>536.014515339</v>
      </c>
      <c r="F122" s="154"/>
      <c r="G122" s="131">
        <v>0</v>
      </c>
      <c r="H122" s="130">
        <v>0</v>
      </c>
      <c r="I122" s="132">
        <v>2</v>
      </c>
      <c r="J122" s="130">
        <v>0.18</v>
      </c>
      <c r="K122" s="132">
        <v>0</v>
      </c>
      <c r="L122" s="130">
        <v>0</v>
      </c>
      <c r="M122" s="155"/>
      <c r="N122" s="132">
        <v>0</v>
      </c>
      <c r="O122" s="130">
        <v>0</v>
      </c>
      <c r="P122" s="166">
        <v>0</v>
      </c>
      <c r="Q122" s="130">
        <v>0</v>
      </c>
      <c r="R122" s="166">
        <v>5</v>
      </c>
      <c r="S122" s="130">
        <v>0</v>
      </c>
      <c r="T122" s="166">
        <v>1</v>
      </c>
      <c r="U122" s="130">
        <v>0.22027950000000002</v>
      </c>
      <c r="V122" s="166">
        <v>2</v>
      </c>
      <c r="W122" s="130">
        <v>1.10071612</v>
      </c>
      <c r="X122" s="130">
        <v>-1.137855619999982</v>
      </c>
      <c r="Y122" s="112"/>
      <c r="Z122" s="164"/>
    </row>
    <row r="123" spans="1:26" s="127" customFormat="1" ht="19.5" customHeight="1" hidden="1">
      <c r="A123" s="128" t="s">
        <v>100</v>
      </c>
      <c r="B123" s="165">
        <v>250</v>
      </c>
      <c r="C123" s="130">
        <v>166.04389129999998</v>
      </c>
      <c r="D123" s="130">
        <v>0.6</v>
      </c>
      <c r="E123" s="130">
        <v>542.279427438</v>
      </c>
      <c r="F123" s="154"/>
      <c r="G123" s="131">
        <v>3</v>
      </c>
      <c r="H123" s="130">
        <v>0.8741504</v>
      </c>
      <c r="I123" s="132">
        <v>4</v>
      </c>
      <c r="J123" s="130">
        <v>0.346</v>
      </c>
      <c r="K123" s="132">
        <v>0</v>
      </c>
      <c r="L123" s="130">
        <v>0</v>
      </c>
      <c r="M123" s="155"/>
      <c r="N123" s="132">
        <v>0</v>
      </c>
      <c r="O123" s="130">
        <v>0</v>
      </c>
      <c r="P123" s="166">
        <v>0</v>
      </c>
      <c r="Q123" s="130">
        <v>0</v>
      </c>
      <c r="R123" s="166">
        <v>13</v>
      </c>
      <c r="S123" s="130">
        <v>0.01148493</v>
      </c>
      <c r="T123" s="166">
        <v>1</v>
      </c>
      <c r="U123" s="130">
        <v>0.0059240000000000004</v>
      </c>
      <c r="V123" s="166">
        <v>1</v>
      </c>
      <c r="W123" s="130">
        <v>0.23275825</v>
      </c>
      <c r="X123" s="130">
        <v>0.9929530799999782</v>
      </c>
      <c r="Y123" s="112"/>
      <c r="Z123" s="164"/>
    </row>
    <row r="124" spans="1:26" s="127" customFormat="1" ht="19.5" customHeight="1" hidden="1">
      <c r="A124" s="128" t="s">
        <v>78</v>
      </c>
      <c r="B124" s="165">
        <v>246</v>
      </c>
      <c r="C124" s="130">
        <v>164.90927363</v>
      </c>
      <c r="D124" s="130">
        <v>-0.68</v>
      </c>
      <c r="E124" s="130">
        <v>532.189539317</v>
      </c>
      <c r="F124" s="154"/>
      <c r="G124" s="131">
        <v>2</v>
      </c>
      <c r="H124" s="130">
        <v>0.75143646</v>
      </c>
      <c r="I124" s="132">
        <v>4</v>
      </c>
      <c r="J124" s="130">
        <v>0.60569231</v>
      </c>
      <c r="K124" s="132">
        <v>5</v>
      </c>
      <c r="L124" s="130">
        <v>0.1390497</v>
      </c>
      <c r="M124" s="155"/>
      <c r="N124" s="132">
        <v>1</v>
      </c>
      <c r="O124" s="130">
        <v>0.0432</v>
      </c>
      <c r="P124" s="166">
        <v>0</v>
      </c>
      <c r="Q124" s="130">
        <v>0</v>
      </c>
      <c r="R124" s="166">
        <v>15</v>
      </c>
      <c r="S124" s="130">
        <v>0.02536787</v>
      </c>
      <c r="T124" s="166">
        <v>2</v>
      </c>
      <c r="U124" s="130">
        <v>0.2281</v>
      </c>
      <c r="V124" s="166">
        <v>6</v>
      </c>
      <c r="W124" s="130">
        <v>2.4702640099999997</v>
      </c>
      <c r="X124" s="130">
        <v>-1.134617669999983</v>
      </c>
      <c r="Y124" s="112"/>
      <c r="Z124" s="164"/>
    </row>
    <row r="125" spans="1:26" s="127" customFormat="1" ht="19.5" customHeight="1" hidden="1">
      <c r="A125" s="128" t="s">
        <v>84</v>
      </c>
      <c r="B125" s="165">
        <v>247</v>
      </c>
      <c r="C125" s="130">
        <v>166.23147734000003</v>
      </c>
      <c r="D125" s="130">
        <v>0.8</v>
      </c>
      <c r="E125" s="130">
        <v>543.299064173</v>
      </c>
      <c r="F125" s="154"/>
      <c r="G125" s="131">
        <v>4</v>
      </c>
      <c r="H125" s="130">
        <v>1.9756349</v>
      </c>
      <c r="I125" s="132">
        <v>2</v>
      </c>
      <c r="J125" s="130">
        <v>0.13319999999999999</v>
      </c>
      <c r="K125" s="132">
        <v>8</v>
      </c>
      <c r="L125" s="130">
        <v>0.22462798</v>
      </c>
      <c r="M125" s="155"/>
      <c r="N125" s="132">
        <v>2</v>
      </c>
      <c r="O125" s="130">
        <v>0.0492115</v>
      </c>
      <c r="P125" s="166">
        <v>0</v>
      </c>
      <c r="Q125" s="130">
        <v>0</v>
      </c>
      <c r="R125" s="166">
        <v>13</v>
      </c>
      <c r="S125" s="130">
        <v>0.02167819</v>
      </c>
      <c r="T125" s="166">
        <v>3</v>
      </c>
      <c r="U125" s="130">
        <v>0.001485</v>
      </c>
      <c r="V125" s="166">
        <v>3</v>
      </c>
      <c r="W125" s="130">
        <v>1.0796638600000001</v>
      </c>
      <c r="X125" s="130">
        <v>1.322203710000025</v>
      </c>
      <c r="Y125" s="112"/>
      <c r="Z125" s="164"/>
    </row>
    <row r="126" spans="1:26" s="127" customFormat="1" ht="19.5" customHeight="1" hidden="1">
      <c r="A126" s="128" t="s">
        <v>85</v>
      </c>
      <c r="B126" s="165">
        <v>247</v>
      </c>
      <c r="C126" s="130">
        <v>168.99621471999998</v>
      </c>
      <c r="D126" s="130">
        <v>1.67</v>
      </c>
      <c r="E126" s="130">
        <v>539.010924495</v>
      </c>
      <c r="F126" s="154"/>
      <c r="G126" s="131">
        <v>5</v>
      </c>
      <c r="H126" s="130">
        <v>4.268452040000001</v>
      </c>
      <c r="I126" s="132">
        <v>5</v>
      </c>
      <c r="J126" s="130">
        <v>0.318</v>
      </c>
      <c r="K126" s="132">
        <v>5</v>
      </c>
      <c r="L126" s="130">
        <v>0.15355884</v>
      </c>
      <c r="M126" s="155"/>
      <c r="N126" s="132">
        <v>1</v>
      </c>
      <c r="O126" s="130">
        <v>0.052</v>
      </c>
      <c r="P126" s="166">
        <v>0</v>
      </c>
      <c r="Q126" s="130">
        <v>0</v>
      </c>
      <c r="R126" s="166">
        <v>17</v>
      </c>
      <c r="S126" s="130">
        <v>0.02017589</v>
      </c>
      <c r="T126" s="166">
        <v>1</v>
      </c>
      <c r="U126" s="130">
        <v>0.20920947</v>
      </c>
      <c r="V126" s="166">
        <v>5</v>
      </c>
      <c r="W126" s="130">
        <v>1.83723992</v>
      </c>
      <c r="X126" s="130">
        <v>2.764737379999957</v>
      </c>
      <c r="Y126" s="112"/>
      <c r="Z126" s="164"/>
    </row>
    <row r="127" spans="1:26" s="127" customFormat="1" ht="19.5" customHeight="1" hidden="1">
      <c r="A127" s="128" t="s">
        <v>86</v>
      </c>
      <c r="B127" s="165">
        <v>253</v>
      </c>
      <c r="C127" s="130">
        <v>171.98097214999999</v>
      </c>
      <c r="D127" s="130">
        <v>1.77</v>
      </c>
      <c r="E127" s="130">
        <v>603.564248031</v>
      </c>
      <c r="F127" s="154"/>
      <c r="G127" s="131">
        <v>8</v>
      </c>
      <c r="H127" s="130">
        <v>3.3637593999999997</v>
      </c>
      <c r="I127" s="132">
        <v>5</v>
      </c>
      <c r="J127" s="130">
        <v>0.495</v>
      </c>
      <c r="K127" s="132">
        <v>0</v>
      </c>
      <c r="L127" s="130">
        <v>0</v>
      </c>
      <c r="M127" s="155"/>
      <c r="N127" s="132">
        <v>0</v>
      </c>
      <c r="O127" s="130">
        <v>0</v>
      </c>
      <c r="P127" s="166">
        <v>0</v>
      </c>
      <c r="Q127" s="130">
        <v>0</v>
      </c>
      <c r="R127" s="166">
        <v>14</v>
      </c>
      <c r="S127" s="130">
        <v>0.01415166</v>
      </c>
      <c r="T127" s="166">
        <v>2</v>
      </c>
      <c r="U127" s="130">
        <v>0.00063</v>
      </c>
      <c r="V127" s="166">
        <v>2</v>
      </c>
      <c r="W127" s="130">
        <v>0.88752363</v>
      </c>
      <c r="X127" s="130">
        <v>2.984757430000002</v>
      </c>
      <c r="Y127" s="112"/>
      <c r="Z127" s="164"/>
    </row>
    <row r="128" spans="1:25" s="127" customFormat="1" ht="19.5" customHeight="1" hidden="1">
      <c r="A128" s="128" t="s">
        <v>72</v>
      </c>
      <c r="B128" s="170">
        <v>253</v>
      </c>
      <c r="C128" s="129">
        <v>204.45539178</v>
      </c>
      <c r="D128" s="129">
        <f>ROUND((C128-C127)/C127*100,2)</f>
        <v>18.88</v>
      </c>
      <c r="E128" s="129">
        <v>749.480966493</v>
      </c>
      <c r="F128" s="163"/>
      <c r="G128" s="156">
        <v>10</v>
      </c>
      <c r="H128" s="129">
        <v>35.02543991</v>
      </c>
      <c r="I128" s="157">
        <v>5</v>
      </c>
      <c r="J128" s="129">
        <v>0.9785</v>
      </c>
      <c r="K128" s="157">
        <v>0</v>
      </c>
      <c r="L128" s="129">
        <v>0</v>
      </c>
      <c r="M128" s="163"/>
      <c r="N128" s="157">
        <v>0</v>
      </c>
      <c r="O128" s="129">
        <v>0</v>
      </c>
      <c r="P128" s="168">
        <v>0</v>
      </c>
      <c r="Q128" s="129">
        <v>0</v>
      </c>
      <c r="R128" s="168">
        <v>12</v>
      </c>
      <c r="S128" s="129">
        <v>0.013439999999999999</v>
      </c>
      <c r="T128" s="168">
        <v>1</v>
      </c>
      <c r="U128" s="129">
        <v>0.15445453</v>
      </c>
      <c r="V128" s="168">
        <v>10</v>
      </c>
      <c r="W128" s="129">
        <v>3.3885057499999998</v>
      </c>
      <c r="X128" s="171">
        <v>32.47441963000003</v>
      </c>
      <c r="Y128" s="112"/>
    </row>
    <row r="129" spans="1:25" s="172" customFormat="1" ht="19.5" customHeight="1">
      <c r="A129" s="193">
        <v>2021</v>
      </c>
      <c r="B129" s="173">
        <f>B141</f>
        <v>296</v>
      </c>
      <c r="C129" s="174">
        <f>C141</f>
        <v>189.152852457</v>
      </c>
      <c r="D129" s="174">
        <f>ROUND((C129-C128)/C128*100,2)</f>
        <v>-7.48</v>
      </c>
      <c r="E129" s="174">
        <f>E141</f>
        <v>1123.797237507</v>
      </c>
      <c r="F129" s="175"/>
      <c r="G129" s="176">
        <f aca="true" t="shared" si="12" ref="G129:L129">SUM(G130:G141)</f>
        <v>75</v>
      </c>
      <c r="H129" s="174">
        <f t="shared" si="12"/>
        <v>28.72572025</v>
      </c>
      <c r="I129" s="177">
        <f t="shared" si="12"/>
        <v>39</v>
      </c>
      <c r="J129" s="174">
        <f t="shared" si="12"/>
        <v>9.286451739999999</v>
      </c>
      <c r="K129" s="177">
        <f t="shared" si="12"/>
        <v>33</v>
      </c>
      <c r="L129" s="174">
        <f t="shared" si="12"/>
        <v>1.4431339999999997</v>
      </c>
      <c r="M129" s="175"/>
      <c r="N129" s="177">
        <f aca="true" t="shared" si="13" ref="N129:X129">SUM(N130:N141)</f>
        <v>8</v>
      </c>
      <c r="O129" s="174">
        <f t="shared" si="13"/>
        <v>0.19686469</v>
      </c>
      <c r="P129" s="178">
        <f t="shared" si="13"/>
        <v>1</v>
      </c>
      <c r="Q129" s="174">
        <f t="shared" si="13"/>
        <v>0.0015305100000000001</v>
      </c>
      <c r="R129" s="178">
        <f t="shared" si="13"/>
        <v>190</v>
      </c>
      <c r="S129" s="174">
        <f t="shared" si="13"/>
        <v>0.7804220869999999</v>
      </c>
      <c r="T129" s="178">
        <f t="shared" si="13"/>
        <v>31</v>
      </c>
      <c r="U129" s="174">
        <f t="shared" si="13"/>
        <v>1.18470719</v>
      </c>
      <c r="V129" s="178">
        <f t="shared" si="13"/>
        <v>32</v>
      </c>
      <c r="W129" s="174">
        <f t="shared" si="13"/>
        <v>54.551955410000005</v>
      </c>
      <c r="X129" s="179">
        <f t="shared" si="13"/>
        <v>-15.302539323000019</v>
      </c>
      <c r="Y129" s="183">
        <f>X129-(C129-C128)</f>
        <v>0</v>
      </c>
    </row>
    <row r="130" spans="1:25" s="127" customFormat="1" ht="18.75" customHeight="1" hidden="1">
      <c r="A130" s="128" t="s">
        <v>73</v>
      </c>
      <c r="B130" s="170">
        <v>254</v>
      </c>
      <c r="C130" s="129">
        <v>204.610086105</v>
      </c>
      <c r="D130" s="129">
        <v>0.08</v>
      </c>
      <c r="E130" s="129">
        <v>735.659022735</v>
      </c>
      <c r="F130" s="163"/>
      <c r="G130" s="156">
        <v>7</v>
      </c>
      <c r="H130" s="129">
        <v>2.20064594</v>
      </c>
      <c r="I130" s="157">
        <v>3</v>
      </c>
      <c r="J130" s="129">
        <v>0.142</v>
      </c>
      <c r="K130" s="157">
        <v>0</v>
      </c>
      <c r="L130" s="129">
        <v>0</v>
      </c>
      <c r="M130" s="163"/>
      <c r="N130" s="157">
        <v>0</v>
      </c>
      <c r="O130" s="129">
        <v>0</v>
      </c>
      <c r="P130" s="168">
        <v>0</v>
      </c>
      <c r="Q130" s="129">
        <v>0</v>
      </c>
      <c r="R130" s="168">
        <v>16</v>
      </c>
      <c r="S130" s="129">
        <v>0.312355865</v>
      </c>
      <c r="T130" s="168">
        <v>5</v>
      </c>
      <c r="U130" s="129">
        <v>0.02067</v>
      </c>
      <c r="V130" s="168">
        <v>6</v>
      </c>
      <c r="W130" s="129">
        <v>2.47963748</v>
      </c>
      <c r="X130" s="171">
        <v>0.15469432499997993</v>
      </c>
      <c r="Y130" s="112"/>
    </row>
    <row r="131" spans="1:25" s="127" customFormat="1" ht="19.5" customHeight="1" hidden="1">
      <c r="A131" s="128" t="s">
        <v>80</v>
      </c>
      <c r="B131" s="170">
        <v>257</v>
      </c>
      <c r="C131" s="129">
        <v>205.445715841</v>
      </c>
      <c r="D131" s="129">
        <v>0.41</v>
      </c>
      <c r="E131" s="129">
        <v>888.873464898</v>
      </c>
      <c r="F131" s="163"/>
      <c r="G131" s="156">
        <v>4</v>
      </c>
      <c r="H131" s="129">
        <v>1.01350237</v>
      </c>
      <c r="I131" s="157">
        <v>1</v>
      </c>
      <c r="J131" s="129">
        <v>0.06</v>
      </c>
      <c r="K131" s="157">
        <v>0</v>
      </c>
      <c r="L131" s="129">
        <v>0</v>
      </c>
      <c r="M131" s="163"/>
      <c r="N131" s="157">
        <v>0</v>
      </c>
      <c r="O131" s="129">
        <v>0</v>
      </c>
      <c r="P131" s="168">
        <v>0</v>
      </c>
      <c r="Q131" s="129">
        <v>0</v>
      </c>
      <c r="R131" s="168">
        <v>14</v>
      </c>
      <c r="S131" s="129">
        <v>0.10606797600000001</v>
      </c>
      <c r="T131" s="168">
        <v>1</v>
      </c>
      <c r="U131" s="129">
        <v>0.05791072</v>
      </c>
      <c r="V131" s="168">
        <v>1</v>
      </c>
      <c r="W131" s="129">
        <v>0.28602989</v>
      </c>
      <c r="X131" s="171">
        <v>0.8356297360000156</v>
      </c>
      <c r="Y131" s="112"/>
    </row>
    <row r="132" spans="1:25" s="127" customFormat="1" ht="19.5" customHeight="1" hidden="1">
      <c r="A132" s="128" t="s">
        <v>75</v>
      </c>
      <c r="B132" s="170">
        <v>258</v>
      </c>
      <c r="C132" s="129">
        <v>205.423148481</v>
      </c>
      <c r="D132" s="129">
        <v>-0.01</v>
      </c>
      <c r="E132" s="129">
        <v>977.678420159</v>
      </c>
      <c r="F132" s="163"/>
      <c r="G132" s="156">
        <v>3</v>
      </c>
      <c r="H132" s="129">
        <v>1.2301146900000002</v>
      </c>
      <c r="I132" s="157">
        <v>2</v>
      </c>
      <c r="J132" s="129">
        <v>0.646</v>
      </c>
      <c r="K132" s="157">
        <v>0</v>
      </c>
      <c r="L132" s="129">
        <v>0</v>
      </c>
      <c r="M132" s="163"/>
      <c r="N132" s="157">
        <v>0</v>
      </c>
      <c r="O132" s="129">
        <v>0</v>
      </c>
      <c r="P132" s="168">
        <v>0</v>
      </c>
      <c r="Q132" s="129">
        <v>0</v>
      </c>
      <c r="R132" s="168">
        <v>13</v>
      </c>
      <c r="S132" s="129">
        <v>0.0070575</v>
      </c>
      <c r="T132" s="168">
        <v>5</v>
      </c>
      <c r="U132" s="129">
        <v>0.94480692</v>
      </c>
      <c r="V132" s="168">
        <v>2</v>
      </c>
      <c r="W132" s="129">
        <v>0.9609326300000001</v>
      </c>
      <c r="X132" s="171">
        <v>-0.022567360000010694</v>
      </c>
      <c r="Y132" s="112"/>
    </row>
    <row r="133" spans="1:25" s="127" customFormat="1" ht="19.5" customHeight="1" hidden="1">
      <c r="A133" s="128" t="s">
        <v>82</v>
      </c>
      <c r="B133" s="170">
        <v>260</v>
      </c>
      <c r="C133" s="129">
        <v>203.626752411</v>
      </c>
      <c r="D133" s="129">
        <v>-0.87</v>
      </c>
      <c r="E133" s="129">
        <v>1116.390544415</v>
      </c>
      <c r="F133" s="163"/>
      <c r="G133" s="156">
        <v>6</v>
      </c>
      <c r="H133" s="129">
        <v>4.1753044</v>
      </c>
      <c r="I133" s="157">
        <v>3</v>
      </c>
      <c r="J133" s="129">
        <v>0.13842</v>
      </c>
      <c r="K133" s="157">
        <v>0</v>
      </c>
      <c r="L133" s="129">
        <v>0</v>
      </c>
      <c r="M133" s="163"/>
      <c r="N133" s="157">
        <v>0</v>
      </c>
      <c r="O133" s="129">
        <v>0</v>
      </c>
      <c r="P133" s="168">
        <v>0</v>
      </c>
      <c r="Q133" s="129">
        <v>0</v>
      </c>
      <c r="R133" s="168">
        <v>14</v>
      </c>
      <c r="S133" s="129">
        <v>0.01616648</v>
      </c>
      <c r="T133" s="168">
        <v>2</v>
      </c>
      <c r="U133" s="129">
        <v>0.01864163</v>
      </c>
      <c r="V133" s="168">
        <v>4</v>
      </c>
      <c r="W133" s="129">
        <v>6.10764532</v>
      </c>
      <c r="X133" s="171">
        <v>-1.7963960700000143</v>
      </c>
      <c r="Y133" s="112"/>
    </row>
    <row r="134" spans="1:25" s="127" customFormat="1" ht="19.5" customHeight="1" hidden="1">
      <c r="A134" s="128" t="s">
        <v>102</v>
      </c>
      <c r="B134" s="170">
        <v>263</v>
      </c>
      <c r="C134" s="129">
        <v>205.47115226100001</v>
      </c>
      <c r="D134" s="129">
        <v>0.91</v>
      </c>
      <c r="E134" s="129">
        <v>1034.719151414</v>
      </c>
      <c r="F134" s="163"/>
      <c r="G134" s="156">
        <v>4</v>
      </c>
      <c r="H134" s="129">
        <v>0.65516157</v>
      </c>
      <c r="I134" s="157">
        <v>3</v>
      </c>
      <c r="J134" s="129">
        <v>1.46681364</v>
      </c>
      <c r="K134" s="157">
        <v>0</v>
      </c>
      <c r="L134" s="129">
        <v>0</v>
      </c>
      <c r="M134" s="163"/>
      <c r="N134" s="157">
        <v>0</v>
      </c>
      <c r="O134" s="129">
        <v>0</v>
      </c>
      <c r="P134" s="168">
        <v>0</v>
      </c>
      <c r="Q134" s="129">
        <v>0</v>
      </c>
      <c r="R134" s="168">
        <v>12</v>
      </c>
      <c r="S134" s="129">
        <v>0.011874639999999999</v>
      </c>
      <c r="T134" s="168">
        <v>1</v>
      </c>
      <c r="U134" s="129">
        <v>5E-05</v>
      </c>
      <c r="V134" s="168">
        <v>1</v>
      </c>
      <c r="W134" s="129">
        <v>0.2894</v>
      </c>
      <c r="X134" s="171">
        <v>1.8443998500000305</v>
      </c>
      <c r="Y134" s="112"/>
    </row>
    <row r="135" spans="1:25" s="127" customFormat="1" ht="19.5" customHeight="1" hidden="1">
      <c r="A135" s="128" t="s">
        <v>89</v>
      </c>
      <c r="B135" s="170">
        <v>267</v>
      </c>
      <c r="C135" s="129">
        <v>211.08049864100002</v>
      </c>
      <c r="D135" s="129">
        <v>2.73</v>
      </c>
      <c r="E135" s="129">
        <v>1192.398613076</v>
      </c>
      <c r="F135" s="163"/>
      <c r="G135" s="156">
        <v>4</v>
      </c>
      <c r="H135" s="129">
        <v>2.04917333</v>
      </c>
      <c r="I135" s="157">
        <v>3</v>
      </c>
      <c r="J135" s="129">
        <v>3.36</v>
      </c>
      <c r="K135" s="157">
        <v>1</v>
      </c>
      <c r="L135" s="129">
        <v>0.14974122</v>
      </c>
      <c r="M135" s="163"/>
      <c r="N135" s="157">
        <v>1</v>
      </c>
      <c r="O135" s="129">
        <v>0.040470599999999995</v>
      </c>
      <c r="P135" s="168">
        <v>0</v>
      </c>
      <c r="Q135" s="129">
        <v>0</v>
      </c>
      <c r="R135" s="168">
        <v>6</v>
      </c>
      <c r="S135" s="129">
        <v>0.0100305</v>
      </c>
      <c r="T135" s="168">
        <v>2</v>
      </c>
      <c r="U135" s="129">
        <v>6.927E-05</v>
      </c>
      <c r="V135" s="168">
        <v>0</v>
      </c>
      <c r="W135" s="129">
        <v>0</v>
      </c>
      <c r="X135" s="171">
        <v>5.609346380000005</v>
      </c>
      <c r="Y135" s="112"/>
    </row>
    <row r="136" spans="1:25" s="127" customFormat="1" ht="19.5" customHeight="1" hidden="1">
      <c r="A136" s="128" t="s">
        <v>83</v>
      </c>
      <c r="B136" s="170">
        <v>271</v>
      </c>
      <c r="C136" s="129">
        <v>212.87566148099998</v>
      </c>
      <c r="D136" s="129">
        <v>0.85</v>
      </c>
      <c r="E136" s="129">
        <v>1186.529648048</v>
      </c>
      <c r="F136" s="163"/>
      <c r="G136" s="156">
        <v>5</v>
      </c>
      <c r="H136" s="129">
        <v>1.5546835799999998</v>
      </c>
      <c r="I136" s="157">
        <v>6</v>
      </c>
      <c r="J136" s="129">
        <v>0.473</v>
      </c>
      <c r="K136" s="157">
        <v>3</v>
      </c>
      <c r="L136" s="129">
        <v>0.24634271000000002</v>
      </c>
      <c r="M136" s="163"/>
      <c r="N136" s="157">
        <v>1</v>
      </c>
      <c r="O136" s="129">
        <v>0.0432</v>
      </c>
      <c r="P136" s="168">
        <v>0</v>
      </c>
      <c r="Q136" s="129">
        <v>0</v>
      </c>
      <c r="R136" s="168">
        <v>15</v>
      </c>
      <c r="S136" s="129">
        <v>0.03943749</v>
      </c>
      <c r="T136" s="168">
        <v>1</v>
      </c>
      <c r="U136" s="129">
        <v>0.037</v>
      </c>
      <c r="V136" s="168">
        <v>1</v>
      </c>
      <c r="W136" s="129">
        <v>0.52450094</v>
      </c>
      <c r="X136" s="171">
        <v>1.7951628399999606</v>
      </c>
      <c r="Y136" s="112"/>
    </row>
    <row r="137" spans="1:25" s="127" customFormat="1" ht="19.5" customHeight="1" hidden="1">
      <c r="A137" s="128" t="s">
        <v>91</v>
      </c>
      <c r="B137" s="170">
        <v>275</v>
      </c>
      <c r="C137" s="129">
        <v>216.511080421</v>
      </c>
      <c r="D137" s="129">
        <v>1.71</v>
      </c>
      <c r="E137" s="129">
        <v>1168.373142685</v>
      </c>
      <c r="F137" s="163"/>
      <c r="G137" s="156">
        <v>5</v>
      </c>
      <c r="H137" s="129">
        <v>2.98963154</v>
      </c>
      <c r="I137" s="157">
        <v>1</v>
      </c>
      <c r="J137" s="129">
        <v>0.64</v>
      </c>
      <c r="K137" s="157">
        <v>1</v>
      </c>
      <c r="L137" s="129">
        <v>0.1929914</v>
      </c>
      <c r="M137" s="163"/>
      <c r="N137" s="157">
        <v>0</v>
      </c>
      <c r="O137" s="129">
        <v>0</v>
      </c>
      <c r="P137" s="168">
        <v>0</v>
      </c>
      <c r="Q137" s="129">
        <v>0</v>
      </c>
      <c r="R137" s="168">
        <v>21</v>
      </c>
      <c r="S137" s="129">
        <v>0.030061</v>
      </c>
      <c r="T137" s="168">
        <v>2</v>
      </c>
      <c r="U137" s="129">
        <v>0.002805</v>
      </c>
      <c r="V137" s="168">
        <v>1</v>
      </c>
      <c r="W137" s="129">
        <v>0.21446</v>
      </c>
      <c r="X137" s="171">
        <v>3.6354189400000223</v>
      </c>
      <c r="Y137" s="112"/>
    </row>
    <row r="138" spans="1:25" s="127" customFormat="1" ht="19.5" customHeight="1" hidden="1">
      <c r="A138" s="128" t="s">
        <v>84</v>
      </c>
      <c r="B138" s="170">
        <v>278</v>
      </c>
      <c r="C138" s="129">
        <v>216.826410493</v>
      </c>
      <c r="D138" s="129">
        <v>0.15</v>
      </c>
      <c r="E138" s="129">
        <v>1194.038108194</v>
      </c>
      <c r="F138" s="163"/>
      <c r="G138" s="156">
        <v>8</v>
      </c>
      <c r="H138" s="129">
        <v>3.32952228</v>
      </c>
      <c r="I138" s="157">
        <v>5</v>
      </c>
      <c r="J138" s="129">
        <v>0.455</v>
      </c>
      <c r="K138" s="157">
        <v>10</v>
      </c>
      <c r="L138" s="129">
        <v>0.36249257999999995</v>
      </c>
      <c r="M138" s="163"/>
      <c r="N138" s="157">
        <v>4</v>
      </c>
      <c r="O138" s="129">
        <v>0.09158159</v>
      </c>
      <c r="P138" s="168">
        <v>0</v>
      </c>
      <c r="Q138" s="129">
        <v>0</v>
      </c>
      <c r="R138" s="168">
        <v>17</v>
      </c>
      <c r="S138" s="129">
        <v>0.034521242</v>
      </c>
      <c r="T138" s="168">
        <v>5</v>
      </c>
      <c r="U138" s="129">
        <v>0.09735262</v>
      </c>
      <c r="V138" s="168">
        <v>5</v>
      </c>
      <c r="W138" s="129">
        <v>3.860435</v>
      </c>
      <c r="X138" s="171">
        <v>0.31533007199999474</v>
      </c>
      <c r="Y138" s="112"/>
    </row>
    <row r="139" spans="1:25" s="127" customFormat="1" ht="19.5" customHeight="1" hidden="1">
      <c r="A139" s="128" t="s">
        <v>85</v>
      </c>
      <c r="B139" s="170">
        <v>285</v>
      </c>
      <c r="C139" s="129">
        <v>221.00147465700002</v>
      </c>
      <c r="D139" s="129">
        <v>1.93</v>
      </c>
      <c r="E139" s="129">
        <v>1184.039666724</v>
      </c>
      <c r="F139" s="163"/>
      <c r="G139" s="156">
        <v>10</v>
      </c>
      <c r="H139" s="129">
        <v>3.41583993</v>
      </c>
      <c r="I139" s="157">
        <v>7</v>
      </c>
      <c r="J139" s="129">
        <v>1.6827531</v>
      </c>
      <c r="K139" s="157">
        <v>13</v>
      </c>
      <c r="L139" s="129">
        <v>0.40275218</v>
      </c>
      <c r="M139" s="163"/>
      <c r="N139" s="157">
        <v>2</v>
      </c>
      <c r="O139" s="129">
        <v>0.0216125</v>
      </c>
      <c r="P139" s="168">
        <v>0</v>
      </c>
      <c r="Q139" s="129">
        <v>0</v>
      </c>
      <c r="R139" s="168">
        <v>18</v>
      </c>
      <c r="S139" s="129">
        <v>0.031190273999999997</v>
      </c>
      <c r="T139" s="168">
        <v>1</v>
      </c>
      <c r="U139" s="129">
        <v>0.003</v>
      </c>
      <c r="V139" s="168">
        <v>3</v>
      </c>
      <c r="W139" s="129">
        <v>1.37608382</v>
      </c>
      <c r="X139" s="171">
        <v>4.17506416400002</v>
      </c>
      <c r="Y139" s="112"/>
    </row>
    <row r="140" spans="1:25" s="127" customFormat="1" ht="19.5" customHeight="1" hidden="1">
      <c r="A140" s="128" t="s">
        <v>86</v>
      </c>
      <c r="B140" s="170">
        <v>295</v>
      </c>
      <c r="C140" s="129">
        <v>223.392225537</v>
      </c>
      <c r="D140" s="129">
        <v>1.08</v>
      </c>
      <c r="E140" s="129">
        <v>1329.04869226</v>
      </c>
      <c r="F140" s="163"/>
      <c r="G140" s="156">
        <v>13</v>
      </c>
      <c r="H140" s="129">
        <v>4.24839062</v>
      </c>
      <c r="I140" s="157">
        <v>1</v>
      </c>
      <c r="J140" s="129">
        <v>0.04</v>
      </c>
      <c r="K140" s="157">
        <v>4</v>
      </c>
      <c r="L140" s="129">
        <v>0.06587891</v>
      </c>
      <c r="M140" s="163"/>
      <c r="N140" s="157">
        <v>0</v>
      </c>
      <c r="O140" s="129">
        <v>0</v>
      </c>
      <c r="P140" s="168">
        <v>1</v>
      </c>
      <c r="Q140" s="129">
        <v>0.0015305100000000001</v>
      </c>
      <c r="R140" s="168">
        <v>24</v>
      </c>
      <c r="S140" s="129">
        <v>0.15296697</v>
      </c>
      <c r="T140" s="168">
        <v>2</v>
      </c>
      <c r="U140" s="129">
        <v>0.000571</v>
      </c>
      <c r="V140" s="168">
        <v>3</v>
      </c>
      <c r="W140" s="129">
        <v>2.11744513</v>
      </c>
      <c r="X140" s="171">
        <v>2.3907508799999846</v>
      </c>
      <c r="Y140" s="112"/>
    </row>
    <row r="141" spans="1:25" s="127" customFormat="1" ht="19.5" customHeight="1" hidden="1">
      <c r="A141" s="128" t="s">
        <v>72</v>
      </c>
      <c r="B141" s="170">
        <v>296</v>
      </c>
      <c r="C141" s="129">
        <v>189.152852457</v>
      </c>
      <c r="D141" s="129">
        <f>ROUND((C141-C140)/C140*100,2)</f>
        <v>-15.33</v>
      </c>
      <c r="E141" s="129">
        <v>1123.797237507</v>
      </c>
      <c r="F141" s="163"/>
      <c r="G141" s="156">
        <v>6</v>
      </c>
      <c r="H141" s="129">
        <v>1.86375</v>
      </c>
      <c r="I141" s="157">
        <v>4</v>
      </c>
      <c r="J141" s="129">
        <v>0.18246500000000002</v>
      </c>
      <c r="K141" s="157">
        <v>1</v>
      </c>
      <c r="L141" s="129">
        <v>0.022934999999999997</v>
      </c>
      <c r="M141" s="163"/>
      <c r="N141" s="157">
        <v>0</v>
      </c>
      <c r="O141" s="129">
        <v>0</v>
      </c>
      <c r="P141" s="168">
        <v>0</v>
      </c>
      <c r="Q141" s="129">
        <v>0</v>
      </c>
      <c r="R141" s="168">
        <v>20</v>
      </c>
      <c r="S141" s="129">
        <v>0.028692150000000003</v>
      </c>
      <c r="T141" s="168">
        <v>4</v>
      </c>
      <c r="U141" s="129">
        <v>0.00183003</v>
      </c>
      <c r="V141" s="168">
        <v>5</v>
      </c>
      <c r="W141" s="129">
        <v>36.3353852</v>
      </c>
      <c r="X141" s="171">
        <v>-34.23937308000001</v>
      </c>
      <c r="Y141" s="184">
        <f>(C141-C140)-X141</f>
        <v>0</v>
      </c>
    </row>
    <row r="142" spans="1:25" s="127" customFormat="1" ht="19.5" customHeight="1">
      <c r="A142" s="193">
        <v>2022</v>
      </c>
      <c r="B142" s="177">
        <f>B154</f>
        <v>299</v>
      </c>
      <c r="C142" s="174">
        <f>C154</f>
        <v>219.305045377</v>
      </c>
      <c r="D142" s="200">
        <f>ROUND((C142-C141)/C141*100,2)</f>
        <v>15.94</v>
      </c>
      <c r="E142" s="174">
        <f>E154</f>
        <v>905.332017627</v>
      </c>
      <c r="F142" s="201"/>
      <c r="G142" s="177">
        <f aca="true" t="shared" si="14" ref="G142:L142">SUM(G143:G154)</f>
        <v>63</v>
      </c>
      <c r="H142" s="174">
        <f t="shared" si="14"/>
        <v>53.25519244</v>
      </c>
      <c r="I142" s="177">
        <f t="shared" si="14"/>
        <v>52</v>
      </c>
      <c r="J142" s="174">
        <f t="shared" si="14"/>
        <v>3.52738682</v>
      </c>
      <c r="K142" s="177">
        <f t="shared" si="14"/>
        <v>37</v>
      </c>
      <c r="L142" s="174">
        <f t="shared" si="14"/>
        <v>3.27590718</v>
      </c>
      <c r="M142" s="201"/>
      <c r="N142" s="177">
        <f aca="true" t="shared" si="15" ref="N142:X142">SUM(N143:N154)</f>
        <v>12</v>
      </c>
      <c r="O142" s="174">
        <f t="shared" si="15"/>
        <v>0.30838886</v>
      </c>
      <c r="P142" s="177">
        <f t="shared" si="15"/>
        <v>0</v>
      </c>
      <c r="Q142" s="174">
        <f t="shared" si="15"/>
        <v>0</v>
      </c>
      <c r="R142" s="177">
        <f t="shared" si="15"/>
        <v>169</v>
      </c>
      <c r="S142" s="174">
        <f t="shared" si="15"/>
        <v>0.7836044199999999</v>
      </c>
      <c r="T142" s="177">
        <f t="shared" si="15"/>
        <v>21</v>
      </c>
      <c r="U142" s="174">
        <f t="shared" si="15"/>
        <v>0.36998134</v>
      </c>
      <c r="V142" s="177">
        <f t="shared" si="15"/>
        <v>60</v>
      </c>
      <c r="W142" s="174">
        <f t="shared" si="15"/>
        <v>30.628305460000004</v>
      </c>
      <c r="X142" s="174">
        <f t="shared" si="15"/>
        <v>30.152192920000005</v>
      </c>
      <c r="Y142" s="184">
        <f>(C142-C141)-X142</f>
        <v>0</v>
      </c>
    </row>
    <row r="143" spans="1:25" s="127" customFormat="1" ht="19.5" customHeight="1" hidden="1">
      <c r="A143" s="128" t="s">
        <v>79</v>
      </c>
      <c r="B143" s="157">
        <v>298</v>
      </c>
      <c r="C143" s="129">
        <v>189.927116887</v>
      </c>
      <c r="D143" s="5">
        <v>0.41</v>
      </c>
      <c r="E143" s="129">
        <v>1011.923226225</v>
      </c>
      <c r="F143" s="198"/>
      <c r="G143" s="157">
        <v>8</v>
      </c>
      <c r="H143" s="129">
        <v>4.2111493</v>
      </c>
      <c r="I143" s="157">
        <v>3</v>
      </c>
      <c r="J143" s="129">
        <v>0.174</v>
      </c>
      <c r="K143" s="157">
        <v>0</v>
      </c>
      <c r="L143" s="129">
        <v>0</v>
      </c>
      <c r="M143" s="198"/>
      <c r="N143" s="157">
        <v>0</v>
      </c>
      <c r="O143" s="129">
        <v>0</v>
      </c>
      <c r="P143" s="157">
        <v>0</v>
      </c>
      <c r="Q143" s="129">
        <v>0</v>
      </c>
      <c r="R143" s="157">
        <v>16</v>
      </c>
      <c r="S143" s="129">
        <v>0.05965173</v>
      </c>
      <c r="T143" s="157">
        <v>2</v>
      </c>
      <c r="U143" s="129">
        <v>0.000328</v>
      </c>
      <c r="V143" s="157">
        <v>6</v>
      </c>
      <c r="W143" s="129">
        <v>3.6702086</v>
      </c>
      <c r="X143" s="171">
        <v>0.7742644300000165</v>
      </c>
      <c r="Y143" s="184">
        <f>(C143-C141)-X143</f>
        <v>0</v>
      </c>
    </row>
    <row r="144" spans="1:25" s="127" customFormat="1" ht="19.5" customHeight="1" hidden="1">
      <c r="A144" s="128" t="s">
        <v>80</v>
      </c>
      <c r="B144" s="157">
        <v>300</v>
      </c>
      <c r="C144" s="129">
        <v>194.49676239700003</v>
      </c>
      <c r="D144" s="5">
        <v>2.41</v>
      </c>
      <c r="E144" s="129">
        <v>1096.655507776</v>
      </c>
      <c r="F144" s="198"/>
      <c r="G144" s="157">
        <v>3</v>
      </c>
      <c r="H144" s="129">
        <v>4.82229229</v>
      </c>
      <c r="I144" s="157">
        <v>3</v>
      </c>
      <c r="J144" s="129">
        <v>0.12</v>
      </c>
      <c r="K144" s="157">
        <v>0</v>
      </c>
      <c r="L144" s="129">
        <v>0</v>
      </c>
      <c r="M144" s="163"/>
      <c r="N144" s="157">
        <v>0</v>
      </c>
      <c r="O144" s="129">
        <v>0</v>
      </c>
      <c r="P144" s="157">
        <v>0</v>
      </c>
      <c r="Q144" s="129">
        <v>0</v>
      </c>
      <c r="R144" s="157">
        <v>14</v>
      </c>
      <c r="S144" s="129">
        <v>0.03273822</v>
      </c>
      <c r="T144" s="157">
        <v>0</v>
      </c>
      <c r="U144" s="129">
        <v>0</v>
      </c>
      <c r="V144" s="157">
        <v>1</v>
      </c>
      <c r="W144" s="129">
        <v>0.405385</v>
      </c>
      <c r="X144" s="171">
        <v>4.569645510000015</v>
      </c>
      <c r="Y144" s="184">
        <f aca="true" t="shared" si="16" ref="Y144:Y154">(C144-C143)-X144</f>
        <v>0</v>
      </c>
    </row>
    <row r="145" spans="1:25" s="127" customFormat="1" ht="19.5" customHeight="1" hidden="1">
      <c r="A145" s="128" t="s">
        <v>75</v>
      </c>
      <c r="B145" s="157">
        <v>294</v>
      </c>
      <c r="C145" s="129">
        <v>192.70591640700002</v>
      </c>
      <c r="D145" s="5">
        <v>-0.92</v>
      </c>
      <c r="E145" s="129">
        <v>1062.255990136</v>
      </c>
      <c r="F145" s="198"/>
      <c r="G145" s="157">
        <v>3</v>
      </c>
      <c r="H145" s="129">
        <f>1.788408</f>
        <v>1.788408</v>
      </c>
      <c r="I145" s="157">
        <v>6</v>
      </c>
      <c r="J145" s="129">
        <v>0.48008</v>
      </c>
      <c r="K145" s="157">
        <v>0</v>
      </c>
      <c r="L145" s="129">
        <v>0</v>
      </c>
      <c r="M145" s="163"/>
      <c r="N145" s="157">
        <v>0</v>
      </c>
      <c r="O145" s="129">
        <v>0</v>
      </c>
      <c r="P145" s="157">
        <v>0</v>
      </c>
      <c r="Q145" s="129">
        <v>0</v>
      </c>
      <c r="R145" s="157">
        <v>8</v>
      </c>
      <c r="S145" s="129">
        <v>0.01097</v>
      </c>
      <c r="T145" s="157">
        <v>4</v>
      </c>
      <c r="U145" s="129">
        <f>0.356913</f>
        <v>0.356913</v>
      </c>
      <c r="V145" s="157">
        <v>9</v>
      </c>
      <c r="W145" s="129">
        <v>3.71339099</v>
      </c>
      <c r="X145" s="171">
        <v>-1.7908459900000082</v>
      </c>
      <c r="Y145" s="184">
        <f t="shared" si="16"/>
        <v>0</v>
      </c>
    </row>
    <row r="146" spans="1:25" s="127" customFormat="1" ht="19.5" customHeight="1" hidden="1">
      <c r="A146" s="128" t="s">
        <v>82</v>
      </c>
      <c r="B146" s="157">
        <v>294</v>
      </c>
      <c r="C146" s="129">
        <v>194.50911846699998</v>
      </c>
      <c r="D146" s="5">
        <v>0.94</v>
      </c>
      <c r="E146" s="129">
        <v>991.69607348</v>
      </c>
      <c r="F146" s="198"/>
      <c r="G146" s="157">
        <v>4</v>
      </c>
      <c r="H146" s="129">
        <v>2.61091461</v>
      </c>
      <c r="I146" s="157">
        <v>7</v>
      </c>
      <c r="J146" s="129">
        <v>0.388975</v>
      </c>
      <c r="K146" s="157">
        <v>0</v>
      </c>
      <c r="L146" s="129">
        <v>0</v>
      </c>
      <c r="M146" s="163"/>
      <c r="N146" s="157">
        <v>0</v>
      </c>
      <c r="O146" s="129">
        <v>0</v>
      </c>
      <c r="P146" s="157">
        <v>0</v>
      </c>
      <c r="Q146" s="129">
        <v>0</v>
      </c>
      <c r="R146" s="157">
        <v>18</v>
      </c>
      <c r="S146" s="129">
        <v>0.18131614</v>
      </c>
      <c r="T146" s="157">
        <v>2</v>
      </c>
      <c r="U146" s="129">
        <v>0.007085</v>
      </c>
      <c r="V146" s="157">
        <v>4</v>
      </c>
      <c r="W146" s="129">
        <v>1.37091869</v>
      </c>
      <c r="X146" s="171">
        <v>1.8032020599999612</v>
      </c>
      <c r="Y146" s="184">
        <f t="shared" si="16"/>
        <v>0</v>
      </c>
    </row>
    <row r="147" spans="1:25" s="127" customFormat="1" ht="19.5" customHeight="1" hidden="1">
      <c r="A147" s="128" t="s">
        <v>87</v>
      </c>
      <c r="B147" s="157">
        <v>290</v>
      </c>
      <c r="C147" s="129">
        <v>192.94329808700002</v>
      </c>
      <c r="D147" s="5">
        <v>-0.81</v>
      </c>
      <c r="E147" s="129">
        <v>936.806249782</v>
      </c>
      <c r="F147" s="198"/>
      <c r="G147" s="157">
        <v>2</v>
      </c>
      <c r="H147" s="129">
        <v>0.66437563</v>
      </c>
      <c r="I147" s="157">
        <v>5</v>
      </c>
      <c r="J147" s="129">
        <v>0.5383859999999999</v>
      </c>
      <c r="K147" s="157">
        <v>0</v>
      </c>
      <c r="L147" s="129">
        <v>0</v>
      </c>
      <c r="M147" s="163"/>
      <c r="N147" s="157">
        <v>0</v>
      </c>
      <c r="O147" s="129">
        <v>0</v>
      </c>
      <c r="P147" s="157">
        <v>0</v>
      </c>
      <c r="Q147" s="129">
        <v>0</v>
      </c>
      <c r="R147" s="157">
        <v>11</v>
      </c>
      <c r="S147" s="129">
        <v>0.20700611</v>
      </c>
      <c r="T147" s="157">
        <v>1</v>
      </c>
      <c r="U147" s="129">
        <v>0.000217</v>
      </c>
      <c r="V147" s="157">
        <v>6</v>
      </c>
      <c r="W147" s="129">
        <v>2.97537112</v>
      </c>
      <c r="X147" s="171">
        <v>-1.5658203799999626</v>
      </c>
      <c r="Y147" s="184">
        <f t="shared" si="16"/>
        <v>0</v>
      </c>
    </row>
    <row r="148" spans="1:25" s="127" customFormat="1" ht="19.5" customHeight="1" hidden="1">
      <c r="A148" s="128" t="s">
        <v>89</v>
      </c>
      <c r="B148" s="157">
        <v>294</v>
      </c>
      <c r="C148" s="129">
        <v>189.545046477</v>
      </c>
      <c r="D148" s="5">
        <v>-1.76</v>
      </c>
      <c r="E148" s="129">
        <v>835.69948288</v>
      </c>
      <c r="F148" s="198"/>
      <c r="G148" s="157">
        <v>9</v>
      </c>
      <c r="H148" s="129">
        <v>4.435552039999999</v>
      </c>
      <c r="I148" s="157">
        <v>3</v>
      </c>
      <c r="J148" s="129">
        <v>0.138</v>
      </c>
      <c r="K148" s="157">
        <v>0</v>
      </c>
      <c r="L148" s="129">
        <v>0</v>
      </c>
      <c r="M148" s="163"/>
      <c r="N148" s="157">
        <v>0</v>
      </c>
      <c r="O148" s="129">
        <v>0</v>
      </c>
      <c r="P148" s="157">
        <v>0</v>
      </c>
      <c r="Q148" s="129">
        <v>0</v>
      </c>
      <c r="R148" s="157">
        <v>8</v>
      </c>
      <c r="S148" s="129">
        <v>0.012285500000000001</v>
      </c>
      <c r="T148" s="157">
        <v>3</v>
      </c>
      <c r="U148" s="129">
        <v>0.0005125</v>
      </c>
      <c r="V148" s="157">
        <v>5</v>
      </c>
      <c r="W148" s="129">
        <v>7.98357665</v>
      </c>
      <c r="X148" s="171">
        <v>-3.398251610000017</v>
      </c>
      <c r="Y148" s="184">
        <f t="shared" si="16"/>
        <v>0</v>
      </c>
    </row>
    <row r="149" spans="1:25" s="127" customFormat="1" ht="19.5" customHeight="1" hidden="1">
      <c r="A149" s="128" t="s">
        <v>83</v>
      </c>
      <c r="B149" s="157">
        <v>295</v>
      </c>
      <c r="C149" s="129">
        <v>195.008462317</v>
      </c>
      <c r="D149" s="5">
        <v>2.88</v>
      </c>
      <c r="E149" s="129">
        <v>912.343380519</v>
      </c>
      <c r="F149" s="198"/>
      <c r="G149" s="157">
        <v>6</v>
      </c>
      <c r="H149" s="129">
        <v>6.4954728</v>
      </c>
      <c r="I149" s="157">
        <v>2</v>
      </c>
      <c r="J149" s="129">
        <v>0.054329999999999996</v>
      </c>
      <c r="K149" s="157">
        <v>0</v>
      </c>
      <c r="L149" s="129">
        <v>0</v>
      </c>
      <c r="M149" s="163"/>
      <c r="N149" s="157">
        <v>0</v>
      </c>
      <c r="O149" s="129">
        <v>0</v>
      </c>
      <c r="P149" s="157">
        <v>0</v>
      </c>
      <c r="Q149" s="129">
        <v>0</v>
      </c>
      <c r="R149" s="157">
        <v>16</v>
      </c>
      <c r="S149" s="129">
        <v>0.0965145</v>
      </c>
      <c r="T149" s="157">
        <v>1</v>
      </c>
      <c r="U149" s="129">
        <v>9.633999999999999E-05</v>
      </c>
      <c r="V149" s="157">
        <v>5</v>
      </c>
      <c r="W149" s="129">
        <v>1.18280512</v>
      </c>
      <c r="X149" s="171">
        <v>5.46341584000001</v>
      </c>
      <c r="Y149" s="184">
        <f t="shared" si="16"/>
        <v>0</v>
      </c>
    </row>
    <row r="150" spans="1:25" s="127" customFormat="1" ht="19.5" customHeight="1" hidden="1">
      <c r="A150" s="128" t="s">
        <v>91</v>
      </c>
      <c r="B150" s="157">
        <v>295</v>
      </c>
      <c r="C150" s="129">
        <v>195.724800697</v>
      </c>
      <c r="D150" s="5">
        <v>0.37</v>
      </c>
      <c r="E150" s="129">
        <v>930.461196331</v>
      </c>
      <c r="F150" s="198"/>
      <c r="G150" s="157">
        <v>2</v>
      </c>
      <c r="H150" s="129">
        <v>0.765</v>
      </c>
      <c r="I150" s="157">
        <v>5</v>
      </c>
      <c r="J150" s="129">
        <v>0.28</v>
      </c>
      <c r="K150" s="157">
        <v>8</v>
      </c>
      <c r="L150" s="129">
        <v>0.37276611000000004</v>
      </c>
      <c r="M150" s="163"/>
      <c r="N150" s="157">
        <v>2</v>
      </c>
      <c r="O150" s="129">
        <v>0.05550852</v>
      </c>
      <c r="P150" s="157">
        <v>0</v>
      </c>
      <c r="Q150" s="129">
        <v>0</v>
      </c>
      <c r="R150" s="157">
        <v>13</v>
      </c>
      <c r="S150" s="129">
        <v>0.020325500000000003</v>
      </c>
      <c r="T150" s="157">
        <v>0</v>
      </c>
      <c r="U150" s="129">
        <v>0</v>
      </c>
      <c r="V150" s="157">
        <v>2</v>
      </c>
      <c r="W150" s="129">
        <v>0.77726175</v>
      </c>
      <c r="X150" s="171">
        <v>0.7163383799999963</v>
      </c>
      <c r="Y150" s="184">
        <f t="shared" si="16"/>
        <v>0</v>
      </c>
    </row>
    <row r="151" spans="1:25" s="127" customFormat="1" ht="19.5" customHeight="1" hidden="1">
      <c r="A151" s="128" t="s">
        <v>84</v>
      </c>
      <c r="B151" s="157">
        <v>299</v>
      </c>
      <c r="C151" s="129">
        <v>216.768530907</v>
      </c>
      <c r="D151" s="5">
        <v>10.75</v>
      </c>
      <c r="E151" s="129">
        <v>892.2757076</v>
      </c>
      <c r="F151" s="198"/>
      <c r="G151" s="157">
        <v>7</v>
      </c>
      <c r="H151" s="129">
        <v>21.07979563</v>
      </c>
      <c r="I151" s="157">
        <v>4</v>
      </c>
      <c r="J151" s="129">
        <v>0.33947482</v>
      </c>
      <c r="K151" s="157">
        <v>20</v>
      </c>
      <c r="L151" s="129">
        <v>1.07973715</v>
      </c>
      <c r="M151" s="163"/>
      <c r="N151" s="157">
        <v>4</v>
      </c>
      <c r="O151" s="129">
        <v>0.14934746999999998</v>
      </c>
      <c r="P151" s="157">
        <v>0</v>
      </c>
      <c r="Q151" s="129">
        <v>0</v>
      </c>
      <c r="R151" s="157">
        <v>23</v>
      </c>
      <c r="S151" s="129">
        <v>0.09149130999999999</v>
      </c>
      <c r="T151" s="157">
        <v>3</v>
      </c>
      <c r="U151" s="129">
        <v>0.0004845</v>
      </c>
      <c r="V151" s="157">
        <v>3</v>
      </c>
      <c r="W151" s="129">
        <v>1.69563167</v>
      </c>
      <c r="X151" s="171">
        <v>21.043730210000007</v>
      </c>
      <c r="Y151" s="184">
        <f t="shared" si="16"/>
        <v>0</v>
      </c>
    </row>
    <row r="152" spans="1:25" s="127" customFormat="1" ht="18.75" customHeight="1" hidden="1">
      <c r="A152" s="128" t="s">
        <v>85</v>
      </c>
      <c r="B152" s="157">
        <v>301</v>
      </c>
      <c r="C152" s="129">
        <v>218.08052250699998</v>
      </c>
      <c r="D152" s="5">
        <v>0.61</v>
      </c>
      <c r="E152" s="129">
        <v>825.079529978</v>
      </c>
      <c r="F152" s="198"/>
      <c r="G152" s="157">
        <v>7</v>
      </c>
      <c r="H152" s="129">
        <v>2.22429535</v>
      </c>
      <c r="I152" s="157">
        <v>4</v>
      </c>
      <c r="J152" s="129">
        <v>0.24455000000000002</v>
      </c>
      <c r="K152" s="157">
        <v>5</v>
      </c>
      <c r="L152" s="129">
        <v>0.12561641</v>
      </c>
      <c r="M152" s="163"/>
      <c r="N152" s="157">
        <v>6</v>
      </c>
      <c r="O152" s="129">
        <v>0.10353287</v>
      </c>
      <c r="P152" s="157">
        <v>0</v>
      </c>
      <c r="Q152" s="129">
        <v>0</v>
      </c>
      <c r="R152" s="157">
        <v>12</v>
      </c>
      <c r="S152" s="129">
        <v>0.01022447</v>
      </c>
      <c r="T152" s="157">
        <v>0</v>
      </c>
      <c r="U152" s="129">
        <v>0</v>
      </c>
      <c r="V152" s="157">
        <v>5</v>
      </c>
      <c r="W152" s="129">
        <v>1.3962275</v>
      </c>
      <c r="X152" s="171">
        <v>1.3119915999999705</v>
      </c>
      <c r="Y152" s="184">
        <f t="shared" si="16"/>
        <v>0</v>
      </c>
    </row>
    <row r="153" spans="1:25" s="127" customFormat="1" ht="18.75" customHeight="1" hidden="1">
      <c r="A153" s="128" t="s">
        <v>86</v>
      </c>
      <c r="B153" s="157">
        <v>299</v>
      </c>
      <c r="C153" s="129">
        <v>217.371446907</v>
      </c>
      <c r="D153" s="5">
        <v>-0.33</v>
      </c>
      <c r="E153" s="129">
        <v>873.352262156</v>
      </c>
      <c r="F153" s="198"/>
      <c r="G153" s="157">
        <v>5</v>
      </c>
      <c r="H153" s="129">
        <v>1.8540984200000001</v>
      </c>
      <c r="I153" s="157">
        <v>4</v>
      </c>
      <c r="J153" s="129">
        <v>0.298131</v>
      </c>
      <c r="K153" s="157">
        <v>1</v>
      </c>
      <c r="L153" s="129">
        <v>0.1005928</v>
      </c>
      <c r="M153" s="163"/>
      <c r="N153" s="157">
        <v>0</v>
      </c>
      <c r="O153" s="129">
        <v>0</v>
      </c>
      <c r="P153" s="157">
        <v>0</v>
      </c>
      <c r="Q153" s="129">
        <v>0</v>
      </c>
      <c r="R153" s="157">
        <v>17</v>
      </c>
      <c r="S153" s="129">
        <v>0.04769744</v>
      </c>
      <c r="T153" s="157">
        <v>1</v>
      </c>
      <c r="U153" s="129">
        <v>8.999999999999999E-05</v>
      </c>
      <c r="V153" s="157">
        <v>7</v>
      </c>
      <c r="W153" s="129">
        <v>3.00950526</v>
      </c>
      <c r="X153" s="171">
        <v>-0.7090755999999772</v>
      </c>
      <c r="Y153" s="184">
        <f t="shared" si="16"/>
        <v>0</v>
      </c>
    </row>
    <row r="154" spans="1:25" s="127" customFormat="1" ht="18.75" customHeight="1" hidden="1">
      <c r="A154" s="128" t="s">
        <v>101</v>
      </c>
      <c r="B154" s="157">
        <v>299</v>
      </c>
      <c r="C154" s="129">
        <v>219.305045377</v>
      </c>
      <c r="D154" s="5">
        <v>0.89</v>
      </c>
      <c r="E154" s="129">
        <v>905.332017627</v>
      </c>
      <c r="F154" s="198"/>
      <c r="G154" s="157">
        <v>7</v>
      </c>
      <c r="H154" s="129">
        <v>2.30383837</v>
      </c>
      <c r="I154" s="157">
        <v>6</v>
      </c>
      <c r="J154" s="129">
        <v>0.47146</v>
      </c>
      <c r="K154" s="157">
        <v>3</v>
      </c>
      <c r="L154" s="129">
        <v>1.59719471</v>
      </c>
      <c r="M154" s="163"/>
      <c r="N154" s="157">
        <v>0</v>
      </c>
      <c r="O154" s="129">
        <v>0</v>
      </c>
      <c r="P154" s="157">
        <v>0</v>
      </c>
      <c r="Q154" s="129">
        <v>0</v>
      </c>
      <c r="R154" s="157">
        <v>13</v>
      </c>
      <c r="S154" s="129">
        <v>0.0133835</v>
      </c>
      <c r="T154" s="157">
        <v>4</v>
      </c>
      <c r="U154" s="129">
        <v>0.004255</v>
      </c>
      <c r="V154" s="157">
        <v>7</v>
      </c>
      <c r="W154" s="129">
        <v>2.4480231100000003</v>
      </c>
      <c r="X154" s="171">
        <v>1.9335984699999926</v>
      </c>
      <c r="Y154" s="184">
        <f t="shared" si="16"/>
        <v>0</v>
      </c>
    </row>
    <row r="155" spans="1:25" s="127" customFormat="1" ht="18.75" customHeight="1">
      <c r="A155" s="193">
        <v>2023</v>
      </c>
      <c r="B155" s="177">
        <f>B167</f>
        <v>329</v>
      </c>
      <c r="C155" s="174">
        <f>C167</f>
        <v>236.345248812</v>
      </c>
      <c r="D155" s="200">
        <f>ROUND((C167-C154)/C154*100,2)</f>
        <v>7.77</v>
      </c>
      <c r="E155" s="174">
        <f>E167</f>
        <v>1037.603474939</v>
      </c>
      <c r="F155" s="201"/>
      <c r="G155" s="177">
        <f aca="true" t="shared" si="17" ref="G155:L155">SUM(G156:G167)</f>
        <v>73</v>
      </c>
      <c r="H155" s="174">
        <f t="shared" si="17"/>
        <v>42.986516075</v>
      </c>
      <c r="I155" s="177">
        <f t="shared" si="17"/>
        <v>55</v>
      </c>
      <c r="J155" s="174">
        <f t="shared" si="17"/>
        <v>7.862598969999999</v>
      </c>
      <c r="K155" s="177">
        <f t="shared" si="17"/>
        <v>44</v>
      </c>
      <c r="L155" s="174">
        <f t="shared" si="17"/>
        <v>2.96181825</v>
      </c>
      <c r="M155" s="175"/>
      <c r="N155" s="177">
        <f aca="true" t="shared" si="18" ref="N155:W155">SUM(N156:N167)</f>
        <v>8</v>
      </c>
      <c r="O155" s="174">
        <f t="shared" si="18"/>
        <v>0.20924808</v>
      </c>
      <c r="P155" s="177">
        <f t="shared" si="18"/>
        <v>0</v>
      </c>
      <c r="Q155" s="174">
        <f t="shared" si="18"/>
        <v>0</v>
      </c>
      <c r="R155" s="177">
        <f t="shared" si="18"/>
        <v>164</v>
      </c>
      <c r="S155" s="174">
        <f t="shared" si="18"/>
        <v>1.15248227</v>
      </c>
      <c r="T155" s="177">
        <f t="shared" si="18"/>
        <v>32</v>
      </c>
      <c r="U155" s="174">
        <f t="shared" si="18"/>
        <v>0.23220747</v>
      </c>
      <c r="V155" s="177">
        <f t="shared" si="18"/>
        <v>43</v>
      </c>
      <c r="W155" s="174">
        <f t="shared" si="18"/>
        <v>37.900252740000006</v>
      </c>
      <c r="X155" s="174">
        <f>SUM(X156:X167)</f>
        <v>17.040203434999995</v>
      </c>
      <c r="Y155" s="184">
        <f>(C155-C154)-X155</f>
        <v>0</v>
      </c>
    </row>
    <row r="156" spans="1:25" s="127" customFormat="1" ht="18.75" customHeight="1" hidden="1">
      <c r="A156" s="198" t="s">
        <v>79</v>
      </c>
      <c r="B156" s="198">
        <v>304</v>
      </c>
      <c r="C156" s="129">
        <v>221.577636247</v>
      </c>
      <c r="D156" s="198">
        <v>1.04</v>
      </c>
      <c r="E156" s="129">
        <v>954.335023154</v>
      </c>
      <c r="F156" s="198"/>
      <c r="G156" s="198">
        <v>8</v>
      </c>
      <c r="H156" s="129">
        <v>6.416425</v>
      </c>
      <c r="I156" s="198">
        <v>2</v>
      </c>
      <c r="J156" s="198">
        <v>0.1154075</v>
      </c>
      <c r="K156" s="198">
        <v>0</v>
      </c>
      <c r="L156" s="129">
        <v>0</v>
      </c>
      <c r="M156" s="198"/>
      <c r="N156" s="198">
        <v>0</v>
      </c>
      <c r="O156" s="129">
        <v>0</v>
      </c>
      <c r="P156" s="198">
        <v>0</v>
      </c>
      <c r="Q156" s="129">
        <v>0</v>
      </c>
      <c r="R156" s="198">
        <v>13</v>
      </c>
      <c r="S156" s="129">
        <v>0.01184667</v>
      </c>
      <c r="T156" s="198">
        <v>1</v>
      </c>
      <c r="U156" s="5">
        <v>0.000372</v>
      </c>
      <c r="V156" s="198">
        <v>3</v>
      </c>
      <c r="W156" s="129">
        <v>4.2707163</v>
      </c>
      <c r="X156" s="129">
        <v>2.2725908699999877</v>
      </c>
      <c r="Y156" s="184">
        <f>(C156-C154)-X156</f>
        <v>0</v>
      </c>
    </row>
    <row r="157" spans="1:25" s="127" customFormat="1" ht="18.75" customHeight="1" hidden="1">
      <c r="A157" s="198" t="s">
        <v>80</v>
      </c>
      <c r="B157" s="198">
        <v>304</v>
      </c>
      <c r="C157" s="129">
        <v>222.556082327</v>
      </c>
      <c r="D157" s="198">
        <v>0.44</v>
      </c>
      <c r="E157" s="129">
        <v>1128.10447217</v>
      </c>
      <c r="F157" s="198"/>
      <c r="G157" s="198">
        <v>0</v>
      </c>
      <c r="H157" s="129">
        <v>0</v>
      </c>
      <c r="I157" s="198">
        <v>4</v>
      </c>
      <c r="J157" s="129">
        <v>0.4</v>
      </c>
      <c r="K157" s="198">
        <v>0</v>
      </c>
      <c r="L157" s="129">
        <v>0</v>
      </c>
      <c r="M157" s="124"/>
      <c r="N157" s="198">
        <v>0</v>
      </c>
      <c r="O157" s="129">
        <v>0</v>
      </c>
      <c r="P157" s="198">
        <v>0</v>
      </c>
      <c r="Q157" s="129">
        <v>0</v>
      </c>
      <c r="R157" s="198">
        <v>16</v>
      </c>
      <c r="S157" s="129">
        <v>0.57854608</v>
      </c>
      <c r="T157" s="198">
        <v>1</v>
      </c>
      <c r="U157" s="5">
        <v>0.0001</v>
      </c>
      <c r="V157" s="198">
        <v>0</v>
      </c>
      <c r="W157" s="129">
        <v>0</v>
      </c>
      <c r="X157" s="129">
        <v>0.9784460800000261</v>
      </c>
      <c r="Y157" s="184">
        <f aca="true" t="shared" si="19" ref="Y157:Y166">(C157-C156)-X157</f>
        <v>0</v>
      </c>
    </row>
    <row r="158" spans="1:25" s="127" customFormat="1" ht="18.75" customHeight="1" hidden="1">
      <c r="A158" s="198" t="s">
        <v>81</v>
      </c>
      <c r="B158" s="198">
        <v>299</v>
      </c>
      <c r="C158" s="129">
        <v>216.206968467</v>
      </c>
      <c r="D158" s="198">
        <v>-2.85</v>
      </c>
      <c r="E158" s="129">
        <v>1074.305722326</v>
      </c>
      <c r="F158" s="198"/>
      <c r="G158" s="198">
        <v>4</v>
      </c>
      <c r="H158" s="129">
        <v>2.4139668700000003</v>
      </c>
      <c r="I158" s="198">
        <v>5</v>
      </c>
      <c r="J158" s="129">
        <v>0.3563</v>
      </c>
      <c r="K158" s="198">
        <v>0</v>
      </c>
      <c r="L158" s="129">
        <v>0</v>
      </c>
      <c r="M158" s="124"/>
      <c r="N158" s="198">
        <v>0</v>
      </c>
      <c r="O158" s="129">
        <v>0</v>
      </c>
      <c r="P158" s="198">
        <v>0</v>
      </c>
      <c r="Q158" s="129">
        <v>0</v>
      </c>
      <c r="R158" s="198">
        <v>12</v>
      </c>
      <c r="S158" s="129">
        <v>0.044814</v>
      </c>
      <c r="T158" s="198">
        <v>1</v>
      </c>
      <c r="U158" s="5">
        <v>2.2499999999999998E-05</v>
      </c>
      <c r="V158" s="198">
        <v>9</v>
      </c>
      <c r="W158" s="129">
        <v>9.16417223</v>
      </c>
      <c r="X158" s="129">
        <v>-6.349113860000017</v>
      </c>
      <c r="Y158" s="184">
        <f t="shared" si="19"/>
        <v>0</v>
      </c>
    </row>
    <row r="159" spans="1:25" s="127" customFormat="1" ht="18.75" customHeight="1" hidden="1">
      <c r="A159" s="198" t="s">
        <v>82</v>
      </c>
      <c r="B159" s="198">
        <v>302</v>
      </c>
      <c r="C159" s="129">
        <v>218.341497177</v>
      </c>
      <c r="D159" s="198">
        <v>0.99</v>
      </c>
      <c r="E159" s="129">
        <v>1093.143100606</v>
      </c>
      <c r="F159" s="198"/>
      <c r="G159" s="198">
        <v>5</v>
      </c>
      <c r="H159" s="129">
        <v>2.21219348</v>
      </c>
      <c r="I159" s="198">
        <v>5</v>
      </c>
      <c r="J159" s="129">
        <v>0.501</v>
      </c>
      <c r="K159" s="198">
        <v>0</v>
      </c>
      <c r="L159" s="129">
        <v>0</v>
      </c>
      <c r="M159" s="124"/>
      <c r="N159" s="198">
        <v>0</v>
      </c>
      <c r="O159" s="129">
        <v>0</v>
      </c>
      <c r="P159" s="198">
        <v>0</v>
      </c>
      <c r="Q159" s="129">
        <v>0</v>
      </c>
      <c r="R159" s="198">
        <v>12</v>
      </c>
      <c r="S159" s="129">
        <v>0.0123085</v>
      </c>
      <c r="T159" s="198">
        <v>3</v>
      </c>
      <c r="U159" s="5">
        <v>0.00123327</v>
      </c>
      <c r="V159" s="198">
        <v>2</v>
      </c>
      <c r="W159" s="129">
        <v>0.58974</v>
      </c>
      <c r="X159" s="129">
        <v>2.134528710000012</v>
      </c>
      <c r="Y159" s="184">
        <f t="shared" si="19"/>
        <v>0</v>
      </c>
    </row>
    <row r="160" spans="1:25" s="127" customFormat="1" ht="18.75" customHeight="1">
      <c r="A160" s="271" t="s">
        <v>102</v>
      </c>
      <c r="B160" s="198">
        <v>307</v>
      </c>
      <c r="C160" s="129">
        <v>221.067933422</v>
      </c>
      <c r="D160" s="198">
        <v>1.25</v>
      </c>
      <c r="E160" s="129">
        <v>1087.302521102</v>
      </c>
      <c r="F160" s="198"/>
      <c r="G160" s="198">
        <v>8</v>
      </c>
      <c r="H160" s="129">
        <v>3.510768745</v>
      </c>
      <c r="I160" s="198">
        <v>4</v>
      </c>
      <c r="J160" s="129">
        <v>0.29765600000000003</v>
      </c>
      <c r="K160" s="198">
        <v>0</v>
      </c>
      <c r="L160" s="129">
        <v>0</v>
      </c>
      <c r="M160" s="124"/>
      <c r="N160" s="198">
        <v>0</v>
      </c>
      <c r="O160" s="129">
        <v>0</v>
      </c>
      <c r="P160" s="198">
        <v>0</v>
      </c>
      <c r="Q160" s="129">
        <v>0</v>
      </c>
      <c r="R160" s="198">
        <v>10</v>
      </c>
      <c r="S160" s="129">
        <v>0.027092500000000002</v>
      </c>
      <c r="T160" s="198">
        <v>1</v>
      </c>
      <c r="U160" s="5">
        <v>5E-05</v>
      </c>
      <c r="V160" s="198">
        <v>3</v>
      </c>
      <c r="W160" s="129">
        <v>1.1090309999999999</v>
      </c>
      <c r="X160" s="129">
        <v>2.726436245000002</v>
      </c>
      <c r="Y160" s="184">
        <f t="shared" si="19"/>
        <v>0</v>
      </c>
    </row>
    <row r="161" spans="1:25" s="127" customFormat="1" ht="18.75" customHeight="1">
      <c r="A161" s="198" t="s">
        <v>89</v>
      </c>
      <c r="B161" s="198">
        <v>310</v>
      </c>
      <c r="C161" s="129">
        <v>225.556499632</v>
      </c>
      <c r="D161" s="198">
        <v>2.03</v>
      </c>
      <c r="E161" s="129">
        <v>1146.351178145</v>
      </c>
      <c r="F161" s="198"/>
      <c r="G161" s="198">
        <v>6</v>
      </c>
      <c r="H161" s="129">
        <v>5.2368368</v>
      </c>
      <c r="I161" s="198">
        <v>3</v>
      </c>
      <c r="J161" s="129">
        <v>0.47</v>
      </c>
      <c r="K161" s="198">
        <v>0</v>
      </c>
      <c r="L161" s="129">
        <v>0</v>
      </c>
      <c r="M161" s="124"/>
      <c r="N161" s="198">
        <v>0</v>
      </c>
      <c r="O161" s="129">
        <v>0</v>
      </c>
      <c r="P161" s="198">
        <v>0</v>
      </c>
      <c r="Q161" s="129">
        <v>0</v>
      </c>
      <c r="R161" s="198">
        <v>2</v>
      </c>
      <c r="S161" s="129">
        <v>0.00114</v>
      </c>
      <c r="T161" s="198">
        <v>2</v>
      </c>
      <c r="U161" s="5">
        <v>0.0008305900000000001</v>
      </c>
      <c r="V161" s="198">
        <v>3</v>
      </c>
      <c r="W161" s="129">
        <v>1.21858</v>
      </c>
      <c r="X161" s="129">
        <v>4.488566209999988</v>
      </c>
      <c r="Y161" s="184">
        <f t="shared" si="19"/>
        <v>0</v>
      </c>
    </row>
    <row r="162" spans="1:25" s="127" customFormat="1" ht="18.75" customHeight="1">
      <c r="A162" s="198" t="s">
        <v>83</v>
      </c>
      <c r="B162" s="198">
        <v>317</v>
      </c>
      <c r="C162" s="129">
        <v>229.002836262</v>
      </c>
      <c r="D162" s="198">
        <v>1.53</v>
      </c>
      <c r="E162" s="129">
        <v>1148.418391395</v>
      </c>
      <c r="F162" s="198"/>
      <c r="G162" s="198">
        <v>8</v>
      </c>
      <c r="H162" s="129">
        <v>2.9753991</v>
      </c>
      <c r="I162" s="198">
        <v>6</v>
      </c>
      <c r="J162" s="129">
        <v>0.43938107000000004</v>
      </c>
      <c r="K162" s="198">
        <v>2</v>
      </c>
      <c r="L162" s="129">
        <v>0.12646196</v>
      </c>
      <c r="M162" s="124"/>
      <c r="N162" s="198">
        <v>1</v>
      </c>
      <c r="O162" s="129">
        <v>0.042</v>
      </c>
      <c r="P162" s="198">
        <v>0</v>
      </c>
      <c r="Q162" s="129">
        <v>0</v>
      </c>
      <c r="R162" s="198">
        <v>10</v>
      </c>
      <c r="S162" s="129">
        <v>0.0688425</v>
      </c>
      <c r="T162" s="198">
        <v>7</v>
      </c>
      <c r="U162" s="5">
        <v>0.085008</v>
      </c>
      <c r="V162" s="198">
        <v>1</v>
      </c>
      <c r="W162" s="129">
        <v>0.12074</v>
      </c>
      <c r="X162" s="129">
        <v>3.4463366299999905</v>
      </c>
      <c r="Y162" s="184">
        <f t="shared" si="19"/>
        <v>0</v>
      </c>
    </row>
    <row r="163" spans="1:25" s="127" customFormat="1" ht="18.75" customHeight="1">
      <c r="A163" s="198" t="s">
        <v>91</v>
      </c>
      <c r="B163" s="198">
        <v>319</v>
      </c>
      <c r="C163" s="129">
        <v>234.787759972</v>
      </c>
      <c r="D163" s="198">
        <v>2.53</v>
      </c>
      <c r="E163" s="129">
        <v>1090.57927213</v>
      </c>
      <c r="F163" s="198"/>
      <c r="G163" s="198">
        <v>4</v>
      </c>
      <c r="H163" s="129">
        <v>6.5593258</v>
      </c>
      <c r="I163" s="198">
        <v>4</v>
      </c>
      <c r="J163" s="129">
        <v>3.121</v>
      </c>
      <c r="K163" s="198">
        <v>10</v>
      </c>
      <c r="L163" s="129">
        <v>0.58733395</v>
      </c>
      <c r="M163" s="124"/>
      <c r="N163" s="198">
        <v>1</v>
      </c>
      <c r="O163" s="129">
        <v>0.02</v>
      </c>
      <c r="P163" s="198">
        <v>0</v>
      </c>
      <c r="Q163" s="129">
        <v>0</v>
      </c>
      <c r="R163" s="198">
        <v>20</v>
      </c>
      <c r="S163" s="129">
        <v>0.16931396</v>
      </c>
      <c r="T163" s="198">
        <v>2</v>
      </c>
      <c r="U163" s="5">
        <v>0.0020499999999999997</v>
      </c>
      <c r="V163" s="198">
        <v>2</v>
      </c>
      <c r="W163" s="129">
        <v>4.67</v>
      </c>
      <c r="X163" s="129">
        <v>5.784923710000015</v>
      </c>
      <c r="Y163" s="184">
        <f t="shared" si="19"/>
        <v>0</v>
      </c>
    </row>
    <row r="164" spans="1:25" s="127" customFormat="1" ht="18.75" customHeight="1">
      <c r="A164" s="198" t="s">
        <v>84</v>
      </c>
      <c r="B164" s="198">
        <v>323</v>
      </c>
      <c r="C164" s="129">
        <v>231.414037492</v>
      </c>
      <c r="D164" s="198">
        <v>-1.44</v>
      </c>
      <c r="E164" s="129">
        <v>1064.139128764</v>
      </c>
      <c r="F164" s="198"/>
      <c r="G164" s="198">
        <v>6</v>
      </c>
      <c r="H164" s="129">
        <v>1.94471579</v>
      </c>
      <c r="I164" s="198">
        <v>6</v>
      </c>
      <c r="J164" s="129">
        <v>0.73</v>
      </c>
      <c r="K164" s="198">
        <v>15</v>
      </c>
      <c r="L164" s="129">
        <v>1.68577861</v>
      </c>
      <c r="M164" s="124"/>
      <c r="N164" s="198">
        <v>3</v>
      </c>
      <c r="O164" s="129">
        <v>0.07024933</v>
      </c>
      <c r="P164" s="198">
        <v>0</v>
      </c>
      <c r="Q164" s="129">
        <v>0</v>
      </c>
      <c r="R164" s="198">
        <v>20</v>
      </c>
      <c r="S164" s="129">
        <v>0.02657939</v>
      </c>
      <c r="T164" s="198">
        <v>11</v>
      </c>
      <c r="U164" s="5">
        <v>0.1420456</v>
      </c>
      <c r="V164" s="198">
        <v>2</v>
      </c>
      <c r="W164" s="129">
        <v>7.689</v>
      </c>
      <c r="X164" s="129">
        <v>-3.373722479999998</v>
      </c>
      <c r="Y164" s="184">
        <f t="shared" si="19"/>
        <v>0</v>
      </c>
    </row>
    <row r="165" spans="1:25" s="127" customFormat="1" ht="18.75" customHeight="1">
      <c r="A165" s="198" t="s">
        <v>85</v>
      </c>
      <c r="B165" s="198">
        <v>325</v>
      </c>
      <c r="C165" s="129">
        <v>235.449685492</v>
      </c>
      <c r="D165" s="198">
        <v>1.74</v>
      </c>
      <c r="E165" s="129">
        <v>954.035959333</v>
      </c>
      <c r="F165" s="198"/>
      <c r="G165" s="198">
        <v>6</v>
      </c>
      <c r="H165" s="129">
        <v>5.435756680000001</v>
      </c>
      <c r="I165" s="198">
        <v>5</v>
      </c>
      <c r="J165" s="129">
        <v>0.4561594</v>
      </c>
      <c r="K165" s="198">
        <v>12</v>
      </c>
      <c r="L165" s="129">
        <v>0.43850860999999997</v>
      </c>
      <c r="M165" s="124"/>
      <c r="N165" s="198">
        <v>3</v>
      </c>
      <c r="O165" s="129">
        <v>0.07699875</v>
      </c>
      <c r="P165" s="198">
        <v>0</v>
      </c>
      <c r="Q165" s="129">
        <v>0</v>
      </c>
      <c r="R165" s="198">
        <v>19</v>
      </c>
      <c r="S165" s="129">
        <v>0.14763838999999998</v>
      </c>
      <c r="T165" s="198">
        <v>0</v>
      </c>
      <c r="U165" s="5">
        <v>0</v>
      </c>
      <c r="V165" s="198">
        <v>4</v>
      </c>
      <c r="W165" s="129">
        <v>2.51941383</v>
      </c>
      <c r="X165" s="129">
        <v>4.035647999999981</v>
      </c>
      <c r="Y165" s="184">
        <f t="shared" si="19"/>
        <v>0</v>
      </c>
    </row>
    <row r="166" spans="1:25" s="127" customFormat="1" ht="18.75" customHeight="1">
      <c r="A166" s="198" t="s">
        <v>86</v>
      </c>
      <c r="B166" s="198">
        <v>322</v>
      </c>
      <c r="C166" s="129">
        <v>234.037861182</v>
      </c>
      <c r="D166" s="198">
        <v>-0.6</v>
      </c>
      <c r="E166" s="129">
        <v>988.525178337</v>
      </c>
      <c r="F166" s="198"/>
      <c r="G166" s="198">
        <v>3</v>
      </c>
      <c r="H166" s="129">
        <v>0.6032387300000001</v>
      </c>
      <c r="I166" s="198">
        <v>6</v>
      </c>
      <c r="J166" s="129">
        <v>0.5105</v>
      </c>
      <c r="K166" s="198">
        <v>3</v>
      </c>
      <c r="L166" s="129">
        <v>0.055750759999999996</v>
      </c>
      <c r="M166" s="124"/>
      <c r="N166" s="198">
        <v>0</v>
      </c>
      <c r="O166" s="129">
        <v>0</v>
      </c>
      <c r="P166" s="198">
        <v>0</v>
      </c>
      <c r="Q166" s="129">
        <v>0</v>
      </c>
      <c r="R166" s="198">
        <v>14</v>
      </c>
      <c r="S166" s="129">
        <v>0.05180398</v>
      </c>
      <c r="T166" s="198">
        <v>3</v>
      </c>
      <c r="U166" s="5">
        <v>0.00049551</v>
      </c>
      <c r="V166" s="198">
        <v>6</v>
      </c>
      <c r="W166" s="129">
        <v>2.6326222699999997</v>
      </c>
      <c r="X166" s="129">
        <v>-1.4118243099999859</v>
      </c>
      <c r="Y166" s="184">
        <f t="shared" si="19"/>
        <v>0</v>
      </c>
    </row>
    <row r="167" spans="1:25" s="127" customFormat="1" ht="18.75" customHeight="1">
      <c r="A167" s="198" t="s">
        <v>101</v>
      </c>
      <c r="B167" s="198">
        <v>329</v>
      </c>
      <c r="C167" s="129">
        <v>236.345248812</v>
      </c>
      <c r="D167" s="198">
        <v>0.99</v>
      </c>
      <c r="E167" s="129">
        <v>1037.603474939</v>
      </c>
      <c r="F167" s="198"/>
      <c r="G167" s="198">
        <v>15</v>
      </c>
      <c r="H167" s="129">
        <v>5.67788908</v>
      </c>
      <c r="I167" s="198">
        <v>5</v>
      </c>
      <c r="J167" s="129">
        <v>0.46519499999999997</v>
      </c>
      <c r="K167" s="198">
        <v>2</v>
      </c>
      <c r="L167" s="129">
        <v>0.06798436</v>
      </c>
      <c r="M167" s="124"/>
      <c r="N167" s="198">
        <v>0</v>
      </c>
      <c r="O167" s="129">
        <v>0</v>
      </c>
      <c r="P167" s="198">
        <v>0</v>
      </c>
      <c r="Q167" s="129">
        <v>0</v>
      </c>
      <c r="R167" s="198">
        <v>16</v>
      </c>
      <c r="S167" s="129">
        <v>0.0125563</v>
      </c>
      <c r="T167" s="198">
        <v>0</v>
      </c>
      <c r="U167" s="5">
        <v>0</v>
      </c>
      <c r="V167" s="198">
        <v>8</v>
      </c>
      <c r="W167" s="129">
        <v>3.91623711</v>
      </c>
      <c r="X167" s="129">
        <v>2.307387629999994</v>
      </c>
      <c r="Y167" s="184">
        <v>0</v>
      </c>
    </row>
    <row r="168" spans="1:25" s="127" customFormat="1" ht="18.75" customHeight="1">
      <c r="A168" s="193">
        <v>2024</v>
      </c>
      <c r="B168" s="177">
        <f>B172</f>
        <v>331</v>
      </c>
      <c r="C168" s="174">
        <f>C172</f>
        <v>242.139396694</v>
      </c>
      <c r="D168" s="200">
        <f>ROUND((C172-C167)/C167*100,2)</f>
        <v>2.45</v>
      </c>
      <c r="E168" s="174">
        <f>E172</f>
        <v>1200.41956618</v>
      </c>
      <c r="F168" s="201"/>
      <c r="G168" s="177">
        <f>SUM(G169:G173)</f>
        <v>21</v>
      </c>
      <c r="H168" s="174">
        <f>SUM(H169:H174)</f>
        <v>7.385253062</v>
      </c>
      <c r="I168" s="177">
        <f>SUM(I169:I173)</f>
        <v>24</v>
      </c>
      <c r="J168" s="174">
        <f>SUM(J169:J174)</f>
        <v>6.41709905</v>
      </c>
      <c r="K168" s="177">
        <f>SUM(K169:K173)</f>
        <v>0</v>
      </c>
      <c r="L168" s="174">
        <f>SUM(L169:L174)</f>
        <v>0</v>
      </c>
      <c r="M168" s="202"/>
      <c r="N168" s="177">
        <f>SUM(N169:N173)</f>
        <v>0</v>
      </c>
      <c r="O168" s="174">
        <f>SUM(O169:O174)</f>
        <v>0</v>
      </c>
      <c r="P168" s="177">
        <f>SUM(P169:P173)</f>
        <v>1</v>
      </c>
      <c r="Q168" s="174">
        <f>SUM(Q169:Q174)</f>
        <v>0.25414472</v>
      </c>
      <c r="R168" s="177">
        <f>SUM(R169:R173)</f>
        <v>63</v>
      </c>
      <c r="S168" s="174">
        <f>SUM(S169:S174)</f>
        <v>0.0837467</v>
      </c>
      <c r="T168" s="177">
        <f>SUM(T169:T173)</f>
        <v>12</v>
      </c>
      <c r="U168" s="174">
        <f>SUM(U169:U174)</f>
        <v>0.20407635</v>
      </c>
      <c r="V168" s="177">
        <f>SUM(V169:V173)</f>
        <v>19</v>
      </c>
      <c r="W168" s="174">
        <f>SUM(W169:W174)</f>
        <v>8.142019300000001</v>
      </c>
      <c r="X168" s="174">
        <f>SUM(X169:X182)</f>
        <v>5.794147882000004</v>
      </c>
      <c r="Y168" s="184">
        <f>(C168-C167)-X168</f>
        <v>0</v>
      </c>
    </row>
    <row r="169" spans="1:25" s="127" customFormat="1" ht="18.75" customHeight="1">
      <c r="A169" s="198" t="s">
        <v>79</v>
      </c>
      <c r="B169" s="198">
        <v>333</v>
      </c>
      <c r="C169" s="129">
        <v>237.85399329400002</v>
      </c>
      <c r="D169" s="198">
        <v>0.64</v>
      </c>
      <c r="E169" s="129">
        <v>1111.56364368</v>
      </c>
      <c r="F169" s="198"/>
      <c r="G169" s="198">
        <v>8</v>
      </c>
      <c r="H169" s="129">
        <v>2.5615611819999997</v>
      </c>
      <c r="I169" s="198">
        <v>6</v>
      </c>
      <c r="J169" s="129">
        <v>0.522</v>
      </c>
      <c r="K169" s="198">
        <v>0</v>
      </c>
      <c r="L169" s="129">
        <v>0</v>
      </c>
      <c r="M169" s="124"/>
      <c r="N169" s="198">
        <v>0</v>
      </c>
      <c r="O169" s="129">
        <v>0</v>
      </c>
      <c r="P169" s="198">
        <v>1</v>
      </c>
      <c r="Q169" s="129">
        <v>0.25414472</v>
      </c>
      <c r="R169" s="198">
        <v>21</v>
      </c>
      <c r="S169" s="129">
        <v>0.022091999999999997</v>
      </c>
      <c r="T169" s="198">
        <v>4</v>
      </c>
      <c r="U169" s="5">
        <v>0.04090547</v>
      </c>
      <c r="V169" s="198">
        <v>4</v>
      </c>
      <c r="W169" s="129">
        <v>1.81014795</v>
      </c>
      <c r="X169" s="129">
        <v>1.5087444820000258</v>
      </c>
      <c r="Y169" s="184">
        <f>(C169-C167)-X169</f>
        <v>0</v>
      </c>
    </row>
    <row r="170" spans="1:25" s="204" customFormat="1" ht="18.75" customHeight="1">
      <c r="A170" s="205" t="s">
        <v>74</v>
      </c>
      <c r="B170" s="157">
        <v>334</v>
      </c>
      <c r="C170" s="129">
        <v>237.313561504</v>
      </c>
      <c r="D170" s="129">
        <v>-0.23</v>
      </c>
      <c r="E170" s="129">
        <v>1197.559102223</v>
      </c>
      <c r="F170" s="163"/>
      <c r="G170" s="156">
        <v>3</v>
      </c>
      <c r="H170" s="129">
        <v>0.736519</v>
      </c>
      <c r="I170" s="157">
        <v>1</v>
      </c>
      <c r="J170" s="129">
        <v>0.025</v>
      </c>
      <c r="K170" s="157">
        <v>0</v>
      </c>
      <c r="L170" s="206">
        <v>0</v>
      </c>
      <c r="M170" s="198"/>
      <c r="N170" s="156">
        <v>0</v>
      </c>
      <c r="O170" s="129">
        <v>0</v>
      </c>
      <c r="P170" s="157">
        <v>0</v>
      </c>
      <c r="Q170" s="129">
        <v>0</v>
      </c>
      <c r="R170" s="157">
        <v>15</v>
      </c>
      <c r="S170" s="129">
        <v>0.01449982</v>
      </c>
      <c r="T170" s="157">
        <v>2</v>
      </c>
      <c r="U170" s="129">
        <v>0.15815088</v>
      </c>
      <c r="V170" s="157">
        <v>2</v>
      </c>
      <c r="W170" s="129">
        <v>1.15829973</v>
      </c>
      <c r="X170" s="171">
        <v>-0.5404317900000137</v>
      </c>
      <c r="Y170" s="203">
        <f>(C170-C169)-X170</f>
        <v>0</v>
      </c>
    </row>
    <row r="171" spans="1:25" s="204" customFormat="1" ht="18.75" customHeight="1">
      <c r="A171" s="205" t="s">
        <v>81</v>
      </c>
      <c r="B171" s="157">
        <v>333</v>
      </c>
      <c r="C171" s="129">
        <v>237.508403624</v>
      </c>
      <c r="D171" s="129">
        <v>0.08</v>
      </c>
      <c r="E171" s="129">
        <v>1178.599982869</v>
      </c>
      <c r="F171" s="163"/>
      <c r="G171" s="156">
        <v>9</v>
      </c>
      <c r="H171" s="129">
        <v>3.7535395</v>
      </c>
      <c r="I171" s="157">
        <v>7</v>
      </c>
      <c r="J171" s="129">
        <v>0.69176571</v>
      </c>
      <c r="K171" s="157">
        <v>0</v>
      </c>
      <c r="L171" s="206">
        <v>0</v>
      </c>
      <c r="M171" s="124"/>
      <c r="N171" s="156">
        <v>0</v>
      </c>
      <c r="O171" s="129">
        <v>0</v>
      </c>
      <c r="P171" s="157">
        <v>0</v>
      </c>
      <c r="Q171" s="129">
        <v>0</v>
      </c>
      <c r="R171" s="157">
        <v>11</v>
      </c>
      <c r="S171" s="129">
        <v>0.02675482</v>
      </c>
      <c r="T171" s="157">
        <v>2</v>
      </c>
      <c r="U171" s="129">
        <v>0.00316</v>
      </c>
      <c r="V171" s="157">
        <v>10</v>
      </c>
      <c r="W171" s="129">
        <v>4.274057910000001</v>
      </c>
      <c r="X171" s="171">
        <v>0.19484212000000412</v>
      </c>
      <c r="Y171" s="203">
        <f>(C171-C170)-X171</f>
        <v>0</v>
      </c>
    </row>
    <row r="172" spans="1:25" s="127" customFormat="1" ht="18.75" customHeight="1">
      <c r="A172" s="199" t="s">
        <v>82</v>
      </c>
      <c r="B172" s="181">
        <v>331</v>
      </c>
      <c r="C172" s="180">
        <v>242.139396694</v>
      </c>
      <c r="D172" s="180">
        <v>1.95</v>
      </c>
      <c r="E172" s="180">
        <v>1200.41956618</v>
      </c>
      <c r="F172" s="199"/>
      <c r="G172" s="181">
        <v>1</v>
      </c>
      <c r="H172" s="180">
        <v>0.33363338</v>
      </c>
      <c r="I172" s="181">
        <v>10</v>
      </c>
      <c r="J172" s="180">
        <v>5.17833334</v>
      </c>
      <c r="K172" s="181">
        <v>0</v>
      </c>
      <c r="L172" s="180">
        <v>0</v>
      </c>
      <c r="M172" s="124"/>
      <c r="N172" s="181">
        <v>0</v>
      </c>
      <c r="O172" s="180">
        <v>0</v>
      </c>
      <c r="P172" s="181">
        <v>0</v>
      </c>
      <c r="Q172" s="180">
        <v>0</v>
      </c>
      <c r="R172" s="181">
        <v>16</v>
      </c>
      <c r="S172" s="180">
        <v>0.02040006</v>
      </c>
      <c r="T172" s="181">
        <v>4</v>
      </c>
      <c r="U172" s="180">
        <v>0.00186</v>
      </c>
      <c r="V172" s="181">
        <v>3</v>
      </c>
      <c r="W172" s="180">
        <v>0.8995137099999999</v>
      </c>
      <c r="X172" s="182">
        <v>4.630993069999988</v>
      </c>
      <c r="Y172" s="184">
        <f>(C172-C171)-X172</f>
        <v>0</v>
      </c>
    </row>
    <row r="173" spans="1:25" s="1" customFormat="1" ht="19.5" customHeight="1">
      <c r="A173" s="185" t="s">
        <v>106</v>
      </c>
      <c r="B173" s="127"/>
      <c r="C173" s="3"/>
      <c r="D173" s="3"/>
      <c r="E173" s="98"/>
      <c r="H173" s="3"/>
      <c r="J173" s="3"/>
      <c r="K173" s="3"/>
      <c r="L173" s="3"/>
      <c r="M173" s="136"/>
      <c r="N173" s="265" t="s">
        <v>107</v>
      </c>
      <c r="O173" s="3"/>
      <c r="Q173" s="197"/>
      <c r="U173" s="3"/>
      <c r="W173" s="3"/>
      <c r="X173" s="2"/>
      <c r="Y173" s="184">
        <f>(C154+H155+J155+L155+O155+Q155+S155-U155-W155)-C155</f>
        <v>0</v>
      </c>
    </row>
    <row r="174" spans="1:24" s="1" customFormat="1" ht="16.5" customHeight="1">
      <c r="A174" s="1" t="s">
        <v>108</v>
      </c>
      <c r="B174" s="186"/>
      <c r="C174" s="187"/>
      <c r="D174" s="185"/>
      <c r="E174" s="185"/>
      <c r="F174" s="185"/>
      <c r="G174" s="188"/>
      <c r="H174" s="194"/>
      <c r="I174" s="189"/>
      <c r="J174" s="185"/>
      <c r="K174" s="190"/>
      <c r="L174" s="191"/>
      <c r="M174" s="191"/>
      <c r="N174" s="266" t="s">
        <v>109</v>
      </c>
      <c r="O174" s="3"/>
      <c r="Q174" s="197"/>
      <c r="U174" s="3"/>
      <c r="W174" s="3"/>
      <c r="X174" s="2"/>
    </row>
    <row r="175" spans="1:25" s="86" customFormat="1" ht="15.75">
      <c r="A175" s="185" t="s">
        <v>104</v>
      </c>
      <c r="B175" s="185"/>
      <c r="C175" s="187"/>
      <c r="D175" s="185"/>
      <c r="E175" s="185"/>
      <c r="F175" s="185"/>
      <c r="G175" s="189"/>
      <c r="H175" s="185"/>
      <c r="J175" s="185"/>
      <c r="K175" s="190"/>
      <c r="L175" s="190"/>
      <c r="M175" s="190"/>
      <c r="N175" s="192" t="s">
        <v>105</v>
      </c>
      <c r="O175" s="192"/>
      <c r="P175" s="187"/>
      <c r="Q175" s="267"/>
      <c r="R175" s="192"/>
      <c r="S175" s="192"/>
      <c r="T175" s="268"/>
      <c r="U175" s="192"/>
      <c r="V175" s="268"/>
      <c r="W175" s="192"/>
      <c r="X175" s="268"/>
      <c r="Y175" s="91"/>
    </row>
    <row r="176" spans="1:24" s="87" customFormat="1" ht="15.75" customHeight="1">
      <c r="A176" s="269"/>
      <c r="B176" s="269"/>
      <c r="C176" s="269"/>
      <c r="D176" s="269"/>
      <c r="E176" s="269"/>
      <c r="F176" s="269"/>
      <c r="G176" s="269"/>
      <c r="H176" s="269"/>
      <c r="I176" s="269"/>
      <c r="J176" s="269"/>
      <c r="K176" s="269"/>
      <c r="L176" s="269"/>
      <c r="M176" s="191"/>
      <c r="N176" s="270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</row>
    <row r="177" spans="3:24" s="89" customFormat="1" ht="13.5" customHeight="1">
      <c r="C177" s="88"/>
      <c r="E177" s="89">
        <v>8</v>
      </c>
      <c r="G177" s="90"/>
      <c r="I177" s="90"/>
      <c r="K177" s="90"/>
      <c r="N177" s="90"/>
      <c r="P177" s="90"/>
      <c r="R177" s="90"/>
      <c r="T177" s="90">
        <v>9</v>
      </c>
      <c r="V177" s="90"/>
      <c r="W177" s="106"/>
      <c r="X177" s="119"/>
    </row>
    <row r="178" spans="3:23" s="89" customFormat="1" ht="19.5" customHeight="1">
      <c r="C178" s="120"/>
      <c r="G178" s="90"/>
      <c r="H178" s="195"/>
      <c r="I178" s="196"/>
      <c r="K178" s="90"/>
      <c r="N178" s="90"/>
      <c r="O178" s="102"/>
      <c r="P178" s="90"/>
      <c r="R178" s="90"/>
      <c r="T178" s="90"/>
      <c r="V178" s="90"/>
      <c r="W178" s="118"/>
    </row>
    <row r="179" spans="1:16" ht="19.5" customHeight="1">
      <c r="A179" s="89"/>
      <c r="B179" s="89"/>
      <c r="C179" s="88"/>
      <c r="D179" s="89"/>
      <c r="E179" s="89"/>
      <c r="F179" s="89"/>
      <c r="G179" s="90"/>
      <c r="H179" s="89"/>
      <c r="I179" s="90"/>
      <c r="J179" s="89"/>
      <c r="K179" s="90"/>
      <c r="L179" s="89"/>
      <c r="M179" s="89"/>
      <c r="N179" s="92" t="s">
        <v>68</v>
      </c>
      <c r="O179" s="89"/>
      <c r="P179" s="93"/>
    </row>
    <row r="180" ht="19.5" customHeight="1">
      <c r="P180" s="93"/>
    </row>
  </sheetData>
  <sheetProtection/>
  <mergeCells count="52">
    <mergeCell ref="N8:O8"/>
    <mergeCell ref="E9:F9"/>
    <mergeCell ref="I9:J9"/>
    <mergeCell ref="K9:L9"/>
    <mergeCell ref="E7:F8"/>
    <mergeCell ref="N7:O7"/>
    <mergeCell ref="A8:A9"/>
    <mergeCell ref="I8:J8"/>
    <mergeCell ref="B7:B8"/>
    <mergeCell ref="K8:L8"/>
    <mergeCell ref="C7:C8"/>
    <mergeCell ref="D7:D8"/>
    <mergeCell ref="G7:G8"/>
    <mergeCell ref="I7:J7"/>
    <mergeCell ref="B4:F4"/>
    <mergeCell ref="I4:L4"/>
    <mergeCell ref="N4:S4"/>
    <mergeCell ref="B6:F6"/>
    <mergeCell ref="G6:H6"/>
    <mergeCell ref="B5:E5"/>
    <mergeCell ref="G5:H5"/>
    <mergeCell ref="I5:L5"/>
    <mergeCell ref="V2:X2"/>
    <mergeCell ref="V3:X3"/>
    <mergeCell ref="V5:W5"/>
    <mergeCell ref="P10:Q10"/>
    <mergeCell ref="N5:S5"/>
    <mergeCell ref="V4:W4"/>
    <mergeCell ref="T4:U4"/>
    <mergeCell ref="N9:O9"/>
    <mergeCell ref="V8:W8"/>
    <mergeCell ref="V9:W9"/>
    <mergeCell ref="I10:J10"/>
    <mergeCell ref="H7:H8"/>
    <mergeCell ref="K7:L7"/>
    <mergeCell ref="T8:U8"/>
    <mergeCell ref="P9:Q9"/>
    <mergeCell ref="T9:U9"/>
    <mergeCell ref="P8:Q8"/>
    <mergeCell ref="R8:S8"/>
    <mergeCell ref="K10:L10"/>
    <mergeCell ref="N10:O10"/>
    <mergeCell ref="E14:F14"/>
    <mergeCell ref="A176:L176"/>
    <mergeCell ref="N176:X176"/>
    <mergeCell ref="P11:Q11"/>
    <mergeCell ref="E12:F12"/>
    <mergeCell ref="K12:L12"/>
    <mergeCell ref="E13:F13"/>
    <mergeCell ref="K11:L11"/>
    <mergeCell ref="N11:O11"/>
    <mergeCell ref="N12:O12"/>
  </mergeCells>
  <printOptions horizontalCentered="1" verticalCentered="1"/>
  <pageMargins left="0.25" right="0.25" top="0.75" bottom="0.75" header="0.3" footer="0.3"/>
  <pageSetup fitToWidth="0" fitToHeight="1"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joanne</dc:creator>
  <cp:keywords/>
  <dc:description/>
  <cp:lastModifiedBy>黃心怡</cp:lastModifiedBy>
  <cp:lastPrinted>2024-04-02T03:43:22Z</cp:lastPrinted>
  <dcterms:created xsi:type="dcterms:W3CDTF">2008-07-03T07:59:22Z</dcterms:created>
  <dcterms:modified xsi:type="dcterms:W3CDTF">2024-05-06T07:02:10Z</dcterms:modified>
  <cp:category/>
  <cp:version/>
  <cp:contentType/>
  <cp:contentStatus/>
</cp:coreProperties>
</file>